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Марина\РЕШЕНИЯ\Решения 2023\"/>
    </mc:Choice>
  </mc:AlternateContent>
  <bookViews>
    <workbookView xWindow="120" yWindow="1290" windowWidth="15510" windowHeight="9495"/>
  </bookViews>
  <sheets>
    <sheet name="текст" sheetId="11" r:id="rId1"/>
    <sheet name="доходы  прил 3" sheetId="8" r:id="rId2"/>
    <sheet name="Ведом прил 4" sheetId="1" r:id="rId3"/>
    <sheet name="Функц прил 5" sheetId="2" r:id="rId4"/>
    <sheet name="прил 6 " sheetId="13" r:id="rId5"/>
    <sheet name="прил 7 " sheetId="14" r:id="rId6"/>
    <sheet name="прил 8 " sheetId="15" r:id="rId7"/>
    <sheet name="ЦСР прил 11" sheetId="17" r:id="rId8"/>
    <sheet name="ЦСР прил 12 " sheetId="12" r:id="rId9"/>
  </sheets>
  <externalReferences>
    <externalReference r:id="rId10"/>
    <externalReference r:id="rId11"/>
    <externalReference r:id="rId12"/>
  </externalReferences>
  <definedNames>
    <definedName name="_xlnm._FilterDatabase" localSheetId="2" hidden="1">'Ведом прил 4'!$A$7:$G$14</definedName>
    <definedName name="_xlnm._FilterDatabase" localSheetId="1" hidden="1">'доходы  прил 3'!$A$6:$E$10</definedName>
    <definedName name="_xlnm._FilterDatabase" localSheetId="0" hidden="1">текст!$A$6:$D$15</definedName>
    <definedName name="Items" localSheetId="1">#REF!</definedName>
    <definedName name="Items" localSheetId="4">#REF!</definedName>
    <definedName name="Items" localSheetId="5">#REF!</definedName>
    <definedName name="Items" localSheetId="6">#REF!</definedName>
    <definedName name="Items" localSheetId="0">#REF!</definedName>
    <definedName name="Items" localSheetId="7">#REF!</definedName>
    <definedName name="Items" localSheetId="8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4'!$A$1:$G$226</definedName>
    <definedName name="_xlnm.Print_Area" localSheetId="1">'доходы  прил 3'!$A$1:$E$37</definedName>
    <definedName name="_xlnm.Print_Area" localSheetId="4">'прил 6 '!$A$1:$I$184</definedName>
    <definedName name="_xlnm.Print_Area" localSheetId="5">'прил 7 '!$A$1:$F$32</definedName>
    <definedName name="_xlnm.Print_Area" localSheetId="6">'прил 8 '!$A$1:$F$49</definedName>
    <definedName name="_xlnm.Print_Area" localSheetId="0">текст!$A$1:$D$43</definedName>
    <definedName name="_xlnm.Print_Area" localSheetId="3">'Функц прил 5'!$A$1:$D$105</definedName>
    <definedName name="_xlnm.Print_Area" localSheetId="7">'ЦСР прил 11'!$A$1:$E$115</definedName>
    <definedName name="_xlnm.Print_Area" localSheetId="8">'ЦСР прил 12 '!$A$1:$G$44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D31" i="17" l="1"/>
  <c r="D19" i="17"/>
  <c r="C24" i="2"/>
  <c r="C37" i="2"/>
  <c r="E19" i="8" l="1"/>
  <c r="D19" i="8"/>
  <c r="C19" i="8"/>
  <c r="E11" i="8"/>
  <c r="E10" i="8" s="1"/>
  <c r="D11" i="8"/>
  <c r="C11" i="8"/>
  <c r="D10" i="8"/>
  <c r="C10" i="8"/>
  <c r="D20" i="12" l="1"/>
  <c r="F53" i="13" l="1"/>
  <c r="F48" i="13" s="1"/>
  <c r="C16" i="14" s="1"/>
  <c r="D18" i="17"/>
  <c r="D25" i="17"/>
  <c r="D24" i="17" s="1"/>
  <c r="C41" i="2"/>
  <c r="C68" i="2"/>
  <c r="C69" i="2"/>
  <c r="C70" i="2"/>
  <c r="C72" i="2"/>
  <c r="C73" i="2"/>
  <c r="C74" i="2"/>
  <c r="C81" i="2"/>
  <c r="C82" i="2"/>
  <c r="E40" i="17"/>
  <c r="D40" i="17"/>
  <c r="E39" i="17"/>
  <c r="E38" i="17" s="1"/>
  <c r="D39" i="17"/>
  <c r="D38" i="17" s="1"/>
  <c r="E37" i="17"/>
  <c r="E36" i="17" s="1"/>
  <c r="E35" i="17" s="1"/>
  <c r="D37" i="17"/>
  <c r="D36" i="17" s="1"/>
  <c r="D35" i="17" s="1"/>
  <c r="E34" i="17"/>
  <c r="D34" i="17"/>
  <c r="D33" i="17" s="1"/>
  <c r="D32" i="17" s="1"/>
  <c r="E33" i="17"/>
  <c r="E32" i="17" s="1"/>
  <c r="E31" i="17"/>
  <c r="E30" i="17" s="1"/>
  <c r="E27" i="17" s="1"/>
  <c r="E26" i="17" s="1"/>
  <c r="D30" i="17"/>
  <c r="D27" i="17" s="1"/>
  <c r="D26" i="17" s="1"/>
  <c r="E29" i="17"/>
  <c r="E28" i="17" s="1"/>
  <c r="D29" i="17"/>
  <c r="D28" i="17" s="1"/>
  <c r="E25" i="17"/>
  <c r="E24" i="17" s="1"/>
  <c r="E23" i="17"/>
  <c r="E22" i="17" s="1"/>
  <c r="D23" i="17"/>
  <c r="D22" i="17" s="1"/>
  <c r="D21" i="17"/>
  <c r="D20" i="17" s="1"/>
  <c r="E19" i="17"/>
  <c r="E18" i="17" s="1"/>
  <c r="E17" i="17"/>
  <c r="D17" i="17"/>
  <c r="E16" i="17"/>
  <c r="E15" i="17" s="1"/>
  <c r="D16" i="17"/>
  <c r="B14" i="17"/>
  <c r="B15" i="17" s="1"/>
  <c r="E13" i="17"/>
  <c r="E12" i="17" s="1"/>
  <c r="E11" i="17" s="1"/>
  <c r="D13" i="17"/>
  <c r="D12" i="17" s="1"/>
  <c r="D11" i="17" s="1"/>
  <c r="F47" i="13" l="1"/>
  <c r="D15" i="17"/>
  <c r="D14" i="17" s="1"/>
  <c r="D41" i="17" s="1"/>
  <c r="E14" i="17"/>
  <c r="E41" i="17" s="1"/>
  <c r="B17" i="17"/>
  <c r="B18" i="17" s="1"/>
  <c r="B16" i="17"/>
  <c r="D95" i="2"/>
  <c r="D94" i="2" s="1"/>
  <c r="D93" i="2" s="1"/>
  <c r="D88" i="2" s="1"/>
  <c r="C95" i="2"/>
  <c r="C94" i="2" s="1"/>
  <c r="C93" i="2" s="1"/>
  <c r="C92" i="2"/>
  <c r="C91" i="2"/>
  <c r="C90" i="2" s="1"/>
  <c r="C89" i="2" s="1"/>
  <c r="D87" i="2"/>
  <c r="C87" i="2"/>
  <c r="D86" i="2"/>
  <c r="D85" i="2" s="1"/>
  <c r="D84" i="2" s="1"/>
  <c r="D83" i="2" s="1"/>
  <c r="C86" i="2"/>
  <c r="C85" i="2" s="1"/>
  <c r="C84" i="2" s="1"/>
  <c r="C83" i="2" s="1"/>
  <c r="D82" i="2"/>
  <c r="D81" i="2" s="1"/>
  <c r="C80" i="2"/>
  <c r="C79" i="2" s="1"/>
  <c r="C78" i="2" s="1"/>
  <c r="C77" i="2" s="1"/>
  <c r="D76" i="2"/>
  <c r="C76" i="2"/>
  <c r="B76" i="2"/>
  <c r="A76" i="2"/>
  <c r="D75" i="2"/>
  <c r="D74" i="2" s="1"/>
  <c r="D73" i="2" s="1"/>
  <c r="C75" i="2"/>
  <c r="B75" i="2"/>
  <c r="D72" i="2"/>
  <c r="D71" i="2" s="1"/>
  <c r="C71" i="2"/>
  <c r="D70" i="2"/>
  <c r="D69" i="2"/>
  <c r="D68" i="2" s="1"/>
  <c r="D67" i="2"/>
  <c r="C67" i="2"/>
  <c r="C66" i="2"/>
  <c r="C65" i="2" s="1"/>
  <c r="C64" i="2" s="1"/>
  <c r="C63" i="2" s="1"/>
  <c r="D62" i="2"/>
  <c r="D61" i="2" s="1"/>
  <c r="D60" i="2" s="1"/>
  <c r="D59" i="2" s="1"/>
  <c r="D58" i="2" s="1"/>
  <c r="D57" i="2" s="1"/>
  <c r="D56" i="2" s="1"/>
  <c r="C62" i="2"/>
  <c r="C61" i="2" s="1"/>
  <c r="C60" i="2" s="1"/>
  <c r="C59" i="2" s="1"/>
  <c r="C58" i="2" s="1"/>
  <c r="D53" i="2"/>
  <c r="C53" i="2"/>
  <c r="C52" i="2" s="1"/>
  <c r="D52" i="2"/>
  <c r="C51" i="2"/>
  <c r="C50" i="2"/>
  <c r="C49" i="2" s="1"/>
  <c r="C48" i="2" s="1"/>
  <c r="D47" i="2"/>
  <c r="C47" i="2"/>
  <c r="C46" i="2" s="1"/>
  <c r="C45" i="2" s="1"/>
  <c r="C44" i="2" s="1"/>
  <c r="D46" i="2"/>
  <c r="D45" i="2" s="1"/>
  <c r="D44" i="2" s="1"/>
  <c r="D43" i="2" s="1"/>
  <c r="D42" i="2"/>
  <c r="D40" i="2" s="1"/>
  <c r="D39" i="2"/>
  <c r="D38" i="2" s="1"/>
  <c r="C39" i="2"/>
  <c r="C38" i="2" s="1"/>
  <c r="D37" i="2"/>
  <c r="D36" i="2" s="1"/>
  <c r="C36" i="2"/>
  <c r="D35" i="2"/>
  <c r="D34" i="2" s="1"/>
  <c r="C35" i="2"/>
  <c r="C34" i="2" s="1"/>
  <c r="C33" i="2"/>
  <c r="D32" i="2"/>
  <c r="D31" i="2" s="1"/>
  <c r="D26" i="2" s="1"/>
  <c r="C32" i="2"/>
  <c r="C31" i="2" s="1"/>
  <c r="C30" i="2"/>
  <c r="C29" i="2" s="1"/>
  <c r="C28" i="2" s="1"/>
  <c r="C27" i="2" s="1"/>
  <c r="D25" i="2"/>
  <c r="D24" i="2"/>
  <c r="C23" i="2"/>
  <c r="C22" i="2" s="1"/>
  <c r="D17" i="2"/>
  <c r="C17" i="2"/>
  <c r="C16" i="2"/>
  <c r="D15" i="2"/>
  <c r="C15" i="2"/>
  <c r="B19" i="17" l="1"/>
  <c r="B20" i="17" s="1"/>
  <c r="B21" i="17" s="1"/>
  <c r="B22" i="17"/>
  <c r="B23" i="17" s="1"/>
  <c r="C88" i="2"/>
  <c r="C26" i="2"/>
  <c r="C43" i="2"/>
  <c r="D55" i="2"/>
  <c r="D14" i="2"/>
  <c r="D96" i="2" s="1"/>
  <c r="C21" i="2"/>
  <c r="C20" i="2" s="1"/>
  <c r="C19" i="2"/>
  <c r="C18" i="2" s="1"/>
  <c r="C57" i="2"/>
  <c r="C56" i="2" s="1"/>
  <c r="C55" i="2" s="1"/>
  <c r="G217" i="1"/>
  <c r="G216" i="1" s="1"/>
  <c r="G215" i="1" s="1"/>
  <c r="F217" i="1"/>
  <c r="F216" i="1" s="1"/>
  <c r="F215" i="1" s="1"/>
  <c r="G214" i="1"/>
  <c r="F214" i="1"/>
  <c r="G213" i="1"/>
  <c r="F213" i="1"/>
  <c r="F211" i="1"/>
  <c r="G205" i="1"/>
  <c r="F205" i="1"/>
  <c r="F204" i="1" s="1"/>
  <c r="G204" i="1"/>
  <c r="F202" i="1"/>
  <c r="F201" i="1" s="1"/>
  <c r="F200" i="1" s="1"/>
  <c r="G198" i="1"/>
  <c r="F198" i="1"/>
  <c r="G197" i="1"/>
  <c r="F197" i="1"/>
  <c r="F196" i="1" s="1"/>
  <c r="G196" i="1"/>
  <c r="F194" i="1"/>
  <c r="F192" i="1"/>
  <c r="F190" i="1"/>
  <c r="F187" i="1"/>
  <c r="F186" i="1" s="1"/>
  <c r="G184" i="1"/>
  <c r="G183" i="1" s="1"/>
  <c r="G182" i="1" s="1"/>
  <c r="G181" i="1" s="1"/>
  <c r="F184" i="1"/>
  <c r="F183" i="1"/>
  <c r="F182" i="1" s="1"/>
  <c r="F179" i="1"/>
  <c r="F178" i="1" s="1"/>
  <c r="F177" i="1" s="1"/>
  <c r="F176" i="1" s="1"/>
  <c r="F175" i="1" s="1"/>
  <c r="F174" i="1" s="1"/>
  <c r="G177" i="1"/>
  <c r="G176" i="1"/>
  <c r="G175" i="1" s="1"/>
  <c r="G174" i="1" s="1"/>
  <c r="G172" i="1"/>
  <c r="F172" i="1"/>
  <c r="F171" i="1" s="1"/>
  <c r="F170" i="1" s="1"/>
  <c r="F169" i="1" s="1"/>
  <c r="G171" i="1"/>
  <c r="G170" i="1" s="1"/>
  <c r="G169" i="1" s="1"/>
  <c r="G167" i="1"/>
  <c r="F167" i="1"/>
  <c r="F166" i="1" s="1"/>
  <c r="F163" i="1" s="1"/>
  <c r="F162" i="1" s="1"/>
  <c r="G166" i="1"/>
  <c r="G163" i="1" s="1"/>
  <c r="G162" i="1" s="1"/>
  <c r="G160" i="1"/>
  <c r="F160" i="1"/>
  <c r="F159" i="1" s="1"/>
  <c r="F156" i="1" s="1"/>
  <c r="F155" i="1" s="1"/>
  <c r="G159" i="1"/>
  <c r="G156" i="1" s="1"/>
  <c r="G155" i="1" s="1"/>
  <c r="G151" i="1"/>
  <c r="F151" i="1"/>
  <c r="G145" i="1"/>
  <c r="G144" i="1" s="1"/>
  <c r="G142" i="1"/>
  <c r="G141" i="1" s="1"/>
  <c r="G138" i="1" s="1"/>
  <c r="G137" i="1" s="1"/>
  <c r="F142" i="1"/>
  <c r="F141" i="1"/>
  <c r="F138" i="1" s="1"/>
  <c r="F137" i="1" s="1"/>
  <c r="G135" i="1"/>
  <c r="G129" i="1" s="1"/>
  <c r="F135" i="1"/>
  <c r="F129" i="1"/>
  <c r="F128" i="1"/>
  <c r="G126" i="1"/>
  <c r="F126" i="1"/>
  <c r="G124" i="1"/>
  <c r="G123" i="1" s="1"/>
  <c r="G122" i="1" s="1"/>
  <c r="F124" i="1"/>
  <c r="F123" i="1" s="1"/>
  <c r="F122" i="1" s="1"/>
  <c r="G120" i="1"/>
  <c r="F120" i="1"/>
  <c r="G119" i="1"/>
  <c r="F119" i="1"/>
  <c r="G117" i="1"/>
  <c r="F117" i="1"/>
  <c r="G116" i="1"/>
  <c r="G115" i="1" s="1"/>
  <c r="G114" i="1" s="1"/>
  <c r="F116" i="1"/>
  <c r="F115" i="1" s="1"/>
  <c r="F114" i="1" s="1"/>
  <c r="F112" i="1"/>
  <c r="F111" i="1"/>
  <c r="F110" i="1" s="1"/>
  <c r="G108" i="1"/>
  <c r="G107" i="1" s="1"/>
  <c r="G106" i="1" s="1"/>
  <c r="G105" i="1" s="1"/>
  <c r="G104" i="1" s="1"/>
  <c r="G103" i="1" s="1"/>
  <c r="F108" i="1"/>
  <c r="F107" i="1"/>
  <c r="F106" i="1" s="1"/>
  <c r="F105" i="1" s="1"/>
  <c r="F104" i="1" s="1"/>
  <c r="F103" i="1" s="1"/>
  <c r="F101" i="1"/>
  <c r="F100" i="1" s="1"/>
  <c r="F99" i="1" s="1"/>
  <c r="F97" i="1"/>
  <c r="F96" i="1"/>
  <c r="F95" i="1" s="1"/>
  <c r="C42" i="2" s="1"/>
  <c r="C40" i="2" s="1"/>
  <c r="G93" i="1"/>
  <c r="F93" i="1"/>
  <c r="F92" i="1" s="1"/>
  <c r="G92" i="1"/>
  <c r="G91" i="1" s="1"/>
  <c r="G90" i="1" s="1"/>
  <c r="G89" i="1"/>
  <c r="G87" i="1"/>
  <c r="G84" i="1" s="1"/>
  <c r="G83" i="1" s="1"/>
  <c r="F87" i="1"/>
  <c r="G85" i="1"/>
  <c r="F85" i="1"/>
  <c r="F81" i="1"/>
  <c r="F74" i="1" s="1"/>
  <c r="F73" i="1" s="1"/>
  <c r="F71" i="1"/>
  <c r="F69" i="1"/>
  <c r="F68" i="1" s="1"/>
  <c r="F67" i="1" s="1"/>
  <c r="G65" i="1"/>
  <c r="F65" i="1"/>
  <c r="G64" i="1"/>
  <c r="G63" i="1"/>
  <c r="F63" i="1"/>
  <c r="F62" i="1" s="1"/>
  <c r="F59" i="1"/>
  <c r="F58" i="1" s="1"/>
  <c r="F57" i="1" s="1"/>
  <c r="F56" i="1" s="1"/>
  <c r="F54" i="1"/>
  <c r="F52" i="1"/>
  <c r="F46" i="1"/>
  <c r="F45" i="1" s="1"/>
  <c r="F44" i="1" s="1"/>
  <c r="F43" i="1" s="1"/>
  <c r="F41" i="1"/>
  <c r="F36" i="1" s="1"/>
  <c r="F35" i="1" s="1"/>
  <c r="F33" i="1"/>
  <c r="F31" i="1"/>
  <c r="F27" i="1"/>
  <c r="F25" i="1"/>
  <c r="F20" i="1" s="1"/>
  <c r="F19" i="1" s="1"/>
  <c r="F17" i="1"/>
  <c r="F16" i="1"/>
  <c r="F15" i="1" s="1"/>
  <c r="F49" i="1" l="1"/>
  <c r="F145" i="1"/>
  <c r="F144" i="1" s="1"/>
  <c r="F91" i="1"/>
  <c r="F90" i="1" s="1"/>
  <c r="F84" i="1"/>
  <c r="F83" i="1" s="1"/>
  <c r="B24" i="17"/>
  <c r="B25" i="17"/>
  <c r="F181" i="1"/>
  <c r="G62" i="1"/>
  <c r="F61" i="1"/>
  <c r="G61" i="1" s="1"/>
  <c r="G14" i="1" s="1"/>
  <c r="G220" i="1" s="1"/>
  <c r="F89" i="1"/>
  <c r="F48" i="1" l="1"/>
  <c r="C25" i="2"/>
  <c r="C14" i="2" s="1"/>
  <c r="C96" i="2" s="1"/>
  <c r="F14" i="1"/>
  <c r="F220" i="1" s="1"/>
  <c r="G43" i="12" l="1"/>
  <c r="G42" i="12"/>
  <c r="F42" i="12"/>
  <c r="F41" i="12" s="1"/>
  <c r="F40" i="12" s="1"/>
  <c r="G41" i="12"/>
  <c r="G40" i="12" s="1"/>
  <c r="G39" i="12"/>
  <c r="G38" i="12" s="1"/>
  <c r="G37" i="12" s="1"/>
  <c r="F39" i="12"/>
  <c r="F38" i="12" s="1"/>
  <c r="F37" i="12" s="1"/>
  <c r="G36" i="12"/>
  <c r="G35" i="12" s="1"/>
  <c r="G34" i="12" s="1"/>
  <c r="F36" i="12"/>
  <c r="F35" i="12"/>
  <c r="F34" i="12" s="1"/>
  <c r="G33" i="12"/>
  <c r="G32" i="12" s="1"/>
  <c r="G29" i="12" s="1"/>
  <c r="G28" i="12" s="1"/>
  <c r="G31" i="12"/>
  <c r="G30" i="12" s="1"/>
  <c r="F31" i="12"/>
  <c r="F30" i="12" s="1"/>
  <c r="G27" i="12"/>
  <c r="G26" i="12" s="1"/>
  <c r="G25" i="12" s="1"/>
  <c r="F27" i="12"/>
  <c r="F26" i="12" s="1"/>
  <c r="F25" i="12" s="1"/>
  <c r="G24" i="12"/>
  <c r="G23" i="12" s="1"/>
  <c r="F24" i="12"/>
  <c r="F23" i="12" s="1"/>
  <c r="G22" i="12"/>
  <c r="G21" i="12" s="1"/>
  <c r="F22" i="12"/>
  <c r="F21" i="12" s="1"/>
  <c r="F20" i="12"/>
  <c r="F19" i="12" s="1"/>
  <c r="F18" i="12"/>
  <c r="G17" i="12"/>
  <c r="F17" i="12"/>
  <c r="G14" i="12"/>
  <c r="G13" i="12"/>
  <c r="G12" i="12" s="1"/>
  <c r="E17" i="12"/>
  <c r="D17" i="12"/>
  <c r="D18" i="12"/>
  <c r="D22" i="12"/>
  <c r="D24" i="12"/>
  <c r="D16" i="12" l="1"/>
  <c r="F16" i="12"/>
  <c r="F15" i="12"/>
  <c r="E31" i="14"/>
  <c r="F43" i="12" s="1"/>
  <c r="C31" i="14"/>
  <c r="D43" i="12" s="1"/>
  <c r="E43" i="12" l="1"/>
  <c r="E42" i="12"/>
  <c r="E41" i="12" s="1"/>
  <c r="E40" i="12" s="1"/>
  <c r="D42" i="12"/>
  <c r="D41" i="12"/>
  <c r="D40" i="12" s="1"/>
  <c r="E39" i="12"/>
  <c r="E38" i="12" s="1"/>
  <c r="E37" i="12" s="1"/>
  <c r="D39" i="12"/>
  <c r="D38" i="12" s="1"/>
  <c r="D37" i="12" s="1"/>
  <c r="E36" i="12"/>
  <c r="E35" i="12" s="1"/>
  <c r="E34" i="12" s="1"/>
  <c r="D36" i="12"/>
  <c r="D35" i="12" s="1"/>
  <c r="D34" i="12" s="1"/>
  <c r="E33" i="12"/>
  <c r="E32" i="12" s="1"/>
  <c r="E29" i="12" s="1"/>
  <c r="E28" i="12" s="1"/>
  <c r="E31" i="12"/>
  <c r="E30" i="12" s="1"/>
  <c r="D31" i="12"/>
  <c r="D30" i="12"/>
  <c r="E27" i="12"/>
  <c r="E26" i="12" s="1"/>
  <c r="E25" i="12" s="1"/>
  <c r="D27" i="12"/>
  <c r="D26" i="12" s="1"/>
  <c r="D25" i="12" s="1"/>
  <c r="E24" i="12"/>
  <c r="E23" i="12" s="1"/>
  <c r="D23" i="12"/>
  <c r="E22" i="12"/>
  <c r="E21" i="12" s="1"/>
  <c r="D21" i="12"/>
  <c r="D19" i="12"/>
  <c r="B15" i="12"/>
  <c r="E14" i="12"/>
  <c r="E13" i="12" s="1"/>
  <c r="E12" i="12" s="1"/>
  <c r="D15" i="12" l="1"/>
  <c r="F31" i="14"/>
  <c r="D31" i="14"/>
  <c r="F30" i="14"/>
  <c r="F29" i="14" s="1"/>
  <c r="D30" i="14"/>
  <c r="D29" i="14" s="1"/>
  <c r="F26" i="14"/>
  <c r="D26" i="14"/>
  <c r="F23" i="14"/>
  <c r="F22" i="14" s="1"/>
  <c r="D23" i="14"/>
  <c r="D22" i="14" s="1"/>
  <c r="F21" i="14"/>
  <c r="F20" i="14" s="1"/>
  <c r="D21" i="14"/>
  <c r="D20" i="14" s="1"/>
  <c r="F16" i="14"/>
  <c r="D16" i="14"/>
  <c r="F15" i="14"/>
  <c r="D15" i="14"/>
  <c r="F14" i="14"/>
  <c r="D14" i="14"/>
  <c r="F12" i="14"/>
  <c r="D12" i="14"/>
  <c r="I180" i="13"/>
  <c r="H180" i="13"/>
  <c r="H179" i="13" s="1"/>
  <c r="H178" i="13" s="1"/>
  <c r="G180" i="13"/>
  <c r="G179" i="13" s="1"/>
  <c r="G178" i="13" s="1"/>
  <c r="F180" i="13"/>
  <c r="F179" i="13" s="1"/>
  <c r="F178" i="13" s="1"/>
  <c r="I179" i="13"/>
  <c r="I178" i="13" s="1"/>
  <c r="I177" i="13"/>
  <c r="H177" i="13"/>
  <c r="G177" i="13"/>
  <c r="F177" i="13"/>
  <c r="I176" i="13"/>
  <c r="H176" i="13"/>
  <c r="G176" i="13"/>
  <c r="F176" i="13"/>
  <c r="I174" i="13"/>
  <c r="I168" i="13" s="1"/>
  <c r="I167" i="13" s="1"/>
  <c r="H174" i="13"/>
  <c r="G174" i="13"/>
  <c r="G168" i="13" s="1"/>
  <c r="G167" i="13" s="1"/>
  <c r="F174" i="13"/>
  <c r="H168" i="13"/>
  <c r="F168" i="13"/>
  <c r="H165" i="13"/>
  <c r="F165" i="13"/>
  <c r="F164" i="13" s="1"/>
  <c r="F163" i="13" s="1"/>
  <c r="H164" i="13"/>
  <c r="H163" i="13" s="1"/>
  <c r="I161" i="13"/>
  <c r="H161" i="13"/>
  <c r="G161" i="13"/>
  <c r="G160" i="13" s="1"/>
  <c r="F161" i="13"/>
  <c r="I160" i="13"/>
  <c r="H160" i="13"/>
  <c r="F160" i="13"/>
  <c r="I159" i="13"/>
  <c r="H159" i="13"/>
  <c r="F159" i="13"/>
  <c r="I157" i="13"/>
  <c r="H157" i="13"/>
  <c r="G157" i="13"/>
  <c r="F157" i="13"/>
  <c r="I155" i="13"/>
  <c r="H155" i="13"/>
  <c r="G155" i="13"/>
  <c r="F155" i="13"/>
  <c r="I153" i="13"/>
  <c r="H153" i="13"/>
  <c r="G153" i="13"/>
  <c r="F153" i="13"/>
  <c r="H150" i="13"/>
  <c r="H149" i="13" s="1"/>
  <c r="F150" i="13"/>
  <c r="F149" i="13" s="1"/>
  <c r="I147" i="13"/>
  <c r="I146" i="13" s="1"/>
  <c r="I145" i="13" s="1"/>
  <c r="I144" i="13" s="1"/>
  <c r="H147" i="13"/>
  <c r="G147" i="13"/>
  <c r="F147" i="13"/>
  <c r="H146" i="13"/>
  <c r="H145" i="13" s="1"/>
  <c r="G146" i="13"/>
  <c r="G145" i="13" s="1"/>
  <c r="G144" i="13" s="1"/>
  <c r="F146" i="13"/>
  <c r="F145" i="13"/>
  <c r="F144" i="13" s="1"/>
  <c r="H142" i="13"/>
  <c r="H141" i="13" s="1"/>
  <c r="H140" i="13" s="1"/>
  <c r="H139" i="13" s="1"/>
  <c r="H138" i="13" s="1"/>
  <c r="H137" i="13" s="1"/>
  <c r="F142" i="13"/>
  <c r="F141" i="13"/>
  <c r="F140" i="13" s="1"/>
  <c r="F139" i="13" s="1"/>
  <c r="F138" i="13" s="1"/>
  <c r="F137" i="13" s="1"/>
  <c r="I140" i="13"/>
  <c r="I139" i="13" s="1"/>
  <c r="I138" i="13" s="1"/>
  <c r="I137" i="13" s="1"/>
  <c r="G140" i="13"/>
  <c r="G139" i="13" s="1"/>
  <c r="G138" i="13" s="1"/>
  <c r="G137" i="13" s="1"/>
  <c r="I135" i="13"/>
  <c r="I134" i="13" s="1"/>
  <c r="I133" i="13" s="1"/>
  <c r="I132" i="13" s="1"/>
  <c r="H135" i="13"/>
  <c r="G135" i="13"/>
  <c r="F135" i="13"/>
  <c r="F134" i="13" s="1"/>
  <c r="F133" i="13" s="1"/>
  <c r="F132" i="13" s="1"/>
  <c r="H134" i="13"/>
  <c r="G134" i="13"/>
  <c r="G133" i="13" s="1"/>
  <c r="G132" i="13" s="1"/>
  <c r="H133" i="13"/>
  <c r="H132" i="13" s="1"/>
  <c r="I130" i="13"/>
  <c r="I129" i="13" s="1"/>
  <c r="I126" i="13" s="1"/>
  <c r="I125" i="13" s="1"/>
  <c r="H130" i="13"/>
  <c r="H129" i="13" s="1"/>
  <c r="H126" i="13" s="1"/>
  <c r="H125" i="13" s="1"/>
  <c r="G130" i="13"/>
  <c r="G129" i="13" s="1"/>
  <c r="G126" i="13" s="1"/>
  <c r="G125" i="13" s="1"/>
  <c r="F130" i="13"/>
  <c r="F129" i="13" s="1"/>
  <c r="F126" i="13" s="1"/>
  <c r="F125" i="13" s="1"/>
  <c r="I123" i="13"/>
  <c r="I122" i="13" s="1"/>
  <c r="I119" i="13" s="1"/>
  <c r="I118" i="13" s="1"/>
  <c r="H123" i="13"/>
  <c r="G123" i="13"/>
  <c r="G122" i="13" s="1"/>
  <c r="G119" i="13" s="1"/>
  <c r="G118" i="13" s="1"/>
  <c r="F123" i="13"/>
  <c r="F122" i="13" s="1"/>
  <c r="F119" i="13" s="1"/>
  <c r="F118" i="13" s="1"/>
  <c r="H122" i="13"/>
  <c r="H119" i="13"/>
  <c r="H118" i="13" s="1"/>
  <c r="I114" i="13"/>
  <c r="I108" i="13" s="1"/>
  <c r="H114" i="13"/>
  <c r="G114" i="13"/>
  <c r="F114" i="13"/>
  <c r="H108" i="13"/>
  <c r="E28" i="14" s="1"/>
  <c r="E27" i="14" s="1"/>
  <c r="I105" i="13"/>
  <c r="H105" i="13"/>
  <c r="H104" i="13" s="1"/>
  <c r="H101" i="13" s="1"/>
  <c r="H100" i="13" s="1"/>
  <c r="G105" i="13"/>
  <c r="F105" i="13"/>
  <c r="I104" i="13"/>
  <c r="G104" i="13"/>
  <c r="F104" i="13"/>
  <c r="I101" i="13"/>
  <c r="I100" i="13" s="1"/>
  <c r="G101" i="13"/>
  <c r="G100" i="13" s="1"/>
  <c r="F101" i="13"/>
  <c r="F100" i="13"/>
  <c r="I98" i="13"/>
  <c r="H98" i="13"/>
  <c r="G98" i="13"/>
  <c r="F98" i="13"/>
  <c r="I97" i="13"/>
  <c r="I96" i="13" s="1"/>
  <c r="H97" i="13"/>
  <c r="G97" i="13"/>
  <c r="G96" i="13" s="1"/>
  <c r="F97" i="13"/>
  <c r="I94" i="13"/>
  <c r="H94" i="13"/>
  <c r="G94" i="13"/>
  <c r="F94" i="13"/>
  <c r="I92" i="13"/>
  <c r="I91" i="13" s="1"/>
  <c r="H92" i="13"/>
  <c r="H91" i="13" s="1"/>
  <c r="E25" i="14" s="1"/>
  <c r="G92" i="13"/>
  <c r="F92" i="13"/>
  <c r="I88" i="13"/>
  <c r="H88" i="13"/>
  <c r="G88" i="13"/>
  <c r="F88" i="13"/>
  <c r="I87" i="13"/>
  <c r="H87" i="13"/>
  <c r="G87" i="13"/>
  <c r="F87" i="13"/>
  <c r="I85" i="13"/>
  <c r="I83" i="13" s="1"/>
  <c r="H85" i="13"/>
  <c r="H84" i="13" s="1"/>
  <c r="H83" i="13" s="1"/>
  <c r="E23" i="14" s="1"/>
  <c r="E22" i="14" s="1"/>
  <c r="G85" i="13"/>
  <c r="F85" i="13"/>
  <c r="F84" i="13" s="1"/>
  <c r="G83" i="13"/>
  <c r="G77" i="13" s="1"/>
  <c r="I81" i="13"/>
  <c r="H81" i="13"/>
  <c r="H80" i="13" s="1"/>
  <c r="G81" i="13"/>
  <c r="G80" i="13" s="1"/>
  <c r="G79" i="13" s="1"/>
  <c r="G78" i="13" s="1"/>
  <c r="F81" i="13"/>
  <c r="I80" i="13"/>
  <c r="I79" i="13" s="1"/>
  <c r="I78" i="13" s="1"/>
  <c r="F80" i="13"/>
  <c r="I77" i="13"/>
  <c r="H77" i="13"/>
  <c r="I75" i="13"/>
  <c r="H75" i="13"/>
  <c r="H74" i="13" s="1"/>
  <c r="H73" i="13" s="1"/>
  <c r="G75" i="13"/>
  <c r="F75" i="13"/>
  <c r="F74" i="13" s="1"/>
  <c r="F73" i="13" s="1"/>
  <c r="I74" i="13"/>
  <c r="G74" i="13"/>
  <c r="G73" i="13" s="1"/>
  <c r="I73" i="13"/>
  <c r="I71" i="13"/>
  <c r="H71" i="13"/>
  <c r="G71" i="13"/>
  <c r="F71" i="13"/>
  <c r="I64" i="13"/>
  <c r="H64" i="13"/>
  <c r="G64" i="13"/>
  <c r="F64" i="13"/>
  <c r="C21" i="14" s="1"/>
  <c r="D14" i="12" s="1"/>
  <c r="D13" i="12" s="1"/>
  <c r="D12" i="12" s="1"/>
  <c r="I63" i="13"/>
  <c r="G63" i="13"/>
  <c r="I62" i="13"/>
  <c r="G20" i="12" s="1"/>
  <c r="G19" i="12" s="1"/>
  <c r="H61" i="13"/>
  <c r="F61" i="13"/>
  <c r="I60" i="13"/>
  <c r="H59" i="13"/>
  <c r="F59" i="13"/>
  <c r="I55" i="13"/>
  <c r="I48" i="13" s="1"/>
  <c r="I47" i="13" s="1"/>
  <c r="H55" i="13"/>
  <c r="H48" i="13" s="1"/>
  <c r="G55" i="13"/>
  <c r="G48" i="13" s="1"/>
  <c r="G47" i="13" s="1"/>
  <c r="F55" i="13"/>
  <c r="I45" i="13"/>
  <c r="I44" i="13" s="1"/>
  <c r="I43" i="13" s="1"/>
  <c r="I42" i="13" s="1"/>
  <c r="H45" i="13"/>
  <c r="H44" i="13" s="1"/>
  <c r="H43" i="13" s="1"/>
  <c r="G45" i="13"/>
  <c r="G44" i="13" s="1"/>
  <c r="G43" i="13" s="1"/>
  <c r="G42" i="13" s="1"/>
  <c r="F45" i="13"/>
  <c r="F44" i="13"/>
  <c r="F43" i="13" s="1"/>
  <c r="I40" i="13"/>
  <c r="H40" i="13"/>
  <c r="H35" i="13" s="1"/>
  <c r="G40" i="13"/>
  <c r="G35" i="13" s="1"/>
  <c r="G34" i="13" s="1"/>
  <c r="F40" i="13"/>
  <c r="F35" i="13" s="1"/>
  <c r="I35" i="13"/>
  <c r="I34" i="13" s="1"/>
  <c r="I32" i="13"/>
  <c r="H32" i="13"/>
  <c r="G32" i="13"/>
  <c r="G19" i="13" s="1"/>
  <c r="F32" i="13"/>
  <c r="H30" i="13"/>
  <c r="F30" i="13"/>
  <c r="I26" i="13"/>
  <c r="H26" i="13"/>
  <c r="G26" i="13"/>
  <c r="F26" i="13"/>
  <c r="I24" i="13"/>
  <c r="H24" i="13"/>
  <c r="G24" i="13"/>
  <c r="F24" i="13"/>
  <c r="I19" i="13"/>
  <c r="I16" i="13"/>
  <c r="H16" i="13"/>
  <c r="G16" i="13"/>
  <c r="G15" i="13" s="1"/>
  <c r="G14" i="13" s="1"/>
  <c r="F16" i="13"/>
  <c r="F15" i="13" s="1"/>
  <c r="I15" i="13"/>
  <c r="I14" i="13" s="1"/>
  <c r="H15" i="13"/>
  <c r="E12" i="14" s="1"/>
  <c r="H14" i="13" l="1"/>
  <c r="F14" i="13"/>
  <c r="C12" i="14"/>
  <c r="G18" i="13"/>
  <c r="D13" i="14"/>
  <c r="D11" i="14" s="1"/>
  <c r="F96" i="13"/>
  <c r="C26" i="14"/>
  <c r="C20" i="14"/>
  <c r="F63" i="13"/>
  <c r="G159" i="13"/>
  <c r="H47" i="13"/>
  <c r="E16" i="14"/>
  <c r="H63" i="13"/>
  <c r="E21" i="14"/>
  <c r="H96" i="13"/>
  <c r="E26" i="14"/>
  <c r="E24" i="14" s="1"/>
  <c r="I107" i="13"/>
  <c r="F28" i="14"/>
  <c r="F27" i="14" s="1"/>
  <c r="F167" i="13"/>
  <c r="C30" i="14"/>
  <c r="C29" i="14" s="1"/>
  <c r="I18" i="13"/>
  <c r="F13" i="14"/>
  <c r="F11" i="14" s="1"/>
  <c r="F42" i="13"/>
  <c r="C15" i="14"/>
  <c r="D33" i="12" s="1"/>
  <c r="D32" i="12" s="1"/>
  <c r="D29" i="12" s="1"/>
  <c r="D28" i="12" s="1"/>
  <c r="D44" i="12" s="1"/>
  <c r="H42" i="13"/>
  <c r="E15" i="14"/>
  <c r="F33" i="12" s="1"/>
  <c r="F32" i="12" s="1"/>
  <c r="F29" i="12" s="1"/>
  <c r="F28" i="12" s="1"/>
  <c r="I61" i="13"/>
  <c r="H144" i="13"/>
  <c r="H107" i="13" s="1"/>
  <c r="H167" i="13"/>
  <c r="E30" i="14"/>
  <c r="E29" i="14" s="1"/>
  <c r="H34" i="13"/>
  <c r="E14" i="14"/>
  <c r="F34" i="13"/>
  <c r="C14" i="14"/>
  <c r="H58" i="13"/>
  <c r="I58" i="13" s="1"/>
  <c r="F19" i="14" s="1"/>
  <c r="F18" i="14" s="1"/>
  <c r="I59" i="13"/>
  <c r="G18" i="12"/>
  <c r="G16" i="12" s="1"/>
  <c r="G15" i="12" s="1"/>
  <c r="G44" i="12" s="1"/>
  <c r="G59" i="13"/>
  <c r="E18" i="12"/>
  <c r="E16" i="12" s="1"/>
  <c r="G61" i="13"/>
  <c r="E20" i="12"/>
  <c r="E19" i="12" s="1"/>
  <c r="I90" i="13"/>
  <c r="F25" i="14"/>
  <c r="F24" i="14" s="1"/>
  <c r="F19" i="13"/>
  <c r="H19" i="13"/>
  <c r="G108" i="13"/>
  <c r="F58" i="13"/>
  <c r="F108" i="13"/>
  <c r="H79" i="13"/>
  <c r="H78" i="13" s="1"/>
  <c r="H90" i="13"/>
  <c r="G91" i="13"/>
  <c r="F91" i="13"/>
  <c r="F83" i="13"/>
  <c r="F79" i="13"/>
  <c r="F78" i="13" s="1"/>
  <c r="F57" i="13"/>
  <c r="G57" i="13" s="1"/>
  <c r="F32" i="14" l="1"/>
  <c r="G107" i="13"/>
  <c r="D28" i="14"/>
  <c r="D27" i="14" s="1"/>
  <c r="F14" i="12"/>
  <c r="F13" i="12" s="1"/>
  <c r="F12" i="12" s="1"/>
  <c r="F44" i="12" s="1"/>
  <c r="E20" i="14"/>
  <c r="H57" i="13"/>
  <c r="H18" i="13"/>
  <c r="H13" i="13" s="1"/>
  <c r="H184" i="13" s="1"/>
  <c r="E13" i="14"/>
  <c r="E11" i="14" s="1"/>
  <c r="F18" i="13"/>
  <c r="C13" i="14"/>
  <c r="C11" i="14" s="1"/>
  <c r="E15" i="12"/>
  <c r="E44" i="12" s="1"/>
  <c r="G58" i="13"/>
  <c r="D19" i="14" s="1"/>
  <c r="D18" i="14" s="1"/>
  <c r="C19" i="14"/>
  <c r="C18" i="14" s="1"/>
  <c r="F77" i="13"/>
  <c r="C23" i="14" s="1"/>
  <c r="C22" i="14"/>
  <c r="G90" i="13"/>
  <c r="G13" i="13" s="1"/>
  <c r="G184" i="13" s="1"/>
  <c r="D25" i="14"/>
  <c r="D24" i="14" s="1"/>
  <c r="F90" i="13"/>
  <c r="C25" i="14"/>
  <c r="C24" i="14" s="1"/>
  <c r="F107" i="13"/>
  <c r="C28" i="14"/>
  <c r="C27" i="14" s="1"/>
  <c r="I57" i="13" l="1"/>
  <c r="I13" i="13" s="1"/>
  <c r="I184" i="13" s="1"/>
  <c r="E19" i="14"/>
  <c r="E18" i="14" s="1"/>
  <c r="E32" i="14" s="1"/>
  <c r="F40" i="15" s="1"/>
  <c r="F39" i="15" s="1"/>
  <c r="F38" i="15" s="1"/>
  <c r="F37" i="15" s="1"/>
  <c r="F13" i="13"/>
  <c r="F184" i="13" s="1"/>
  <c r="D32" i="14"/>
  <c r="C32" i="14"/>
  <c r="E40" i="15" s="1"/>
  <c r="E39" i="15" s="1"/>
  <c r="E38" i="15" s="1"/>
  <c r="E37" i="15" s="1"/>
  <c r="E36" i="15" l="1"/>
  <c r="E35" i="15" s="1"/>
  <c r="E34" i="15" s="1"/>
  <c r="E33" i="15" s="1"/>
  <c r="E29" i="8"/>
  <c r="E28" i="8" s="1"/>
  <c r="E27" i="8" s="1"/>
  <c r="D29" i="8"/>
  <c r="D28" i="8" s="1"/>
  <c r="D27" i="8" s="1"/>
  <c r="F36" i="15" l="1"/>
  <c r="F35" i="15" s="1"/>
  <c r="F34" i="15" s="1"/>
  <c r="F33" i="15" s="1"/>
  <c r="D39" i="15" l="1"/>
  <c r="D38" i="15" s="1"/>
  <c r="D37" i="15" s="1"/>
  <c r="D35" i="15"/>
  <c r="D34" i="15" s="1"/>
  <c r="D33" i="15" s="1"/>
</calcChain>
</file>

<file path=xl/sharedStrings.xml><?xml version="1.0" encoding="utf-8"?>
<sst xmlns="http://schemas.openxmlformats.org/spreadsheetml/2006/main" count="1134" uniqueCount="319">
  <si>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</si>
  <si>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</si>
  <si>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</si>
  <si>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</si>
  <si>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</si>
  <si>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</si>
  <si>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</si>
  <si>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</si>
  <si>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</si>
  <si>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</si>
  <si>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</si>
  <si>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</si>
  <si>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</si>
  <si>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</si>
  <si>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</si>
  <si>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</si>
  <si>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</si>
  <si>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</si>
  <si>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</si>
  <si>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</si>
  <si>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</si>
  <si>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</si>
  <si>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</si>
  <si>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</si>
  <si>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</si>
  <si>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</si>
  <si>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</si>
  <si>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</si>
  <si>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</si>
  <si>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</si>
  <si>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</si>
  <si>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</si>
  <si>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</si>
  <si>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</si>
  <si>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</si>
  <si>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</si>
  <si>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</si>
  <si>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</si>
  <si>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</si>
  <si>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</si>
  <si>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</si>
  <si>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</si>
  <si>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</si>
  <si>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</si>
  <si>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</si>
  <si>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</si>
  <si>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</si>
  <si>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</si>
  <si>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</si>
  <si>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</si>
  <si>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</si>
  <si>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</si>
  <si>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</si>
  <si>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</si>
  <si>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</si>
  <si>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</si>
  <si>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</si>
  <si>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</si>
  <si>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</si>
  <si>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</si>
  <si>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</si>
  <si>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</si>
  <si>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</si>
  <si>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</si>
  <si>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</si>
  <si>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</si>
  <si>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</si>
  <si>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</si>
  <si>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</si>
  <si>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</si>
  <si>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</si>
  <si>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</si>
  <si>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</si>
  <si>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</si>
  <si>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</si>
  <si>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</si>
  <si>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</si>
  <si>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</si>
  <si>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</si>
  <si>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</si>
  <si>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</si>
  <si>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</si>
  <si>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</si>
  <si>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</si>
  <si>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</si>
  <si>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</si>
  <si>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</si>
  <si>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</si>
  <si>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</si>
  <si>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</si>
  <si>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</si>
  <si>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</si>
  <si>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</si>
  <si>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</si>
  <si>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</si>
  <si>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</si>
  <si>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</si>
  <si>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</si>
  <si>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</si>
  <si>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</si>
  <si>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</si>
  <si>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</si>
  <si>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</si>
  <si>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</si>
  <si>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</si>
  <si>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</si>
  <si>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</si>
  <si>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</si>
  <si>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</si>
  <si>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</si>
  <si>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</si>
  <si>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</si>
  <si>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</si>
  <si>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</si>
  <si>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</si>
  <si>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</si>
  <si>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</si>
  <si>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</si>
  <si>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</si>
  <si>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</si>
  <si>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</si>
  <si>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</si>
  <si>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</si>
  <si>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</si>
  <si>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</si>
  <si>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</si>
  <si>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</si>
  <si>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</si>
  <si>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</si>
  <si>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</si>
  <si>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</si>
  <si>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</si>
  <si>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</si>
  <si>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</si>
  <si>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</si>
  <si>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</si>
  <si>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</si>
  <si>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</si>
  <si>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</si>
  <si>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</si>
  <si>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</si>
  <si>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</si>
  <si>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</si>
  <si>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</si>
  <si>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</si>
  <si>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</si>
  <si>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</si>
  <si>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</si>
  <si>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</si>
  <si>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</si>
  <si>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</si>
  <si>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</si>
  <si>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к решению Собрания представителей сельского поселения</t>
  </si>
  <si>
    <t>Приложение 5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</si>
  <si>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</si>
  <si>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</si>
  <si>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</si>
  <si>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</si>
  <si>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</si>
  <si>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</si>
  <si>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</si>
  <si>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</si>
  <si>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</si>
  <si>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2018-2025 годы"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</si>
  <si>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</si>
  <si>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2018-2025 годы"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</si>
  <si>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</si>
  <si>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</si>
  <si>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</si>
  <si>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</si>
  <si>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</si>
  <si>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2023 год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</si>
  <si>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</si>
  <si>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</si>
  <si>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</si>
  <si>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</si>
  <si>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</si>
  <si>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</si>
  <si>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</si>
  <si>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</si>
  <si>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</si>
  <si>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</si>
  <si>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</si>
  <si>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</si>
  <si>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</si>
  <si>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</si>
  <si>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</si>
  <si>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</si>
  <si>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</si>
  <si>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</si>
  <si>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</si>
  <si>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</si>
  <si>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</si>
  <si>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</si>
  <si>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</si>
  <si>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</si>
  <si>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53220229999100000150</t>
  </si>
  <si>
    <t>53220235118100000150</t>
  </si>
  <si>
    <t>53220240014100000150</t>
  </si>
  <si>
    <t>53220249999100000150</t>
  </si>
  <si>
    <t>18210102000010000110</t>
  </si>
  <si>
    <t>Приложение 11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</si>
  <si>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</si>
  <si>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 xml:space="preserve">Приложение №3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2023 год и плановый период 2024 и 2025 годов''
</t>
  </si>
  <si>
    <t>Доходы бюджета сельского поселения Назаровка муниципального района Клявлинский Самарской области на  2023 год и плановый период 2024 и 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</si>
  <si>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</si>
  <si>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2023  год 
  </t>
  </si>
  <si>
    <t>на 2023 год и плановый период 2024 и 2025 годов"</t>
  </si>
  <si>
    <t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на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</si>
  <si>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2023 год.</t>
  </si>
  <si>
    <t>Приложение 6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</si>
  <si>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плановый период 2024-2025 годов  
</t>
  </si>
  <si>
    <t>Администрация сельского поселения Назаровка муниципального района Клявлинский Самарской области</t>
  </si>
  <si>
    <t>Муниципальная программа "Комплексное развитие сельских территорий сельского поселения Назаровка муниципального района Клявлинский Самарской области на 2020-2025 годы"</t>
  </si>
  <si>
    <t>Условно утвержденные расходы</t>
  </si>
  <si>
    <t>Приложение 7</t>
  </si>
  <si>
    <t>Назаровка  муниципального района Клявлинский Самарской области</t>
  </si>
  <si>
    <t xml:space="preserve">Распределение бюджетных ассигнований по разделам, подразделам
 классификации расходов бюджета сельского поселения Назаровка муниципального района Клявлинский Самарской области  на плановый период 2024-2025  годов </t>
  </si>
  <si>
    <t>Приложение 8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</si>
  <si>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2023 год и на плановый период  2024 - 2025 годов
  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</si>
  <si>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</si>
  <si>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</si>
  <si>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</si>
  <si>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</si>
  <si>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</si>
  <si>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</si>
  <si>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</si>
  <si>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</si>
  <si>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</si>
  <si>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</si>
  <si>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</si>
  <si>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</si>
  <si>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</si>
  <si>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</si>
  <si>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</si>
  <si>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</si>
  <si>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</si>
  <si>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</si>
  <si>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</si>
  <si>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</si>
  <si>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</si>
  <si>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</si>
  <si>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</si>
  <si>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</si>
  <si>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</si>
  <si>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</si>
  <si>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</si>
  <si>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</si>
  <si>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</si>
  <si>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</si>
  <si>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</si>
  <si>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</si>
  <si>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 xml:space="preserve"> 01 03 01 00 10 0000 710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</si>
  <si>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</si>
  <si>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</si>
  <si>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</si>
  <si>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</si>
  <si>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</si>
  <si>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</si>
  <si>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</si>
  <si>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</si>
  <si>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</si>
  <si>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</si>
  <si>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</si>
  <si>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</si>
  <si>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</si>
  <si>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</si>
  <si>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</si>
  <si>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</si>
  <si>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</si>
  <si>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</si>
  <si>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</si>
  <si>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</si>
  <si>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</si>
  <si>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</si>
  <si>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</si>
  <si>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</si>
  <si>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</si>
  <si>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</si>
  <si>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</si>
  <si>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</si>
  <si>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</si>
  <si>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</si>
  <si>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</si>
  <si>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</si>
  <si>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</si>
  <si>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</si>
  <si>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</si>
  <si>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</si>
  <si>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</si>
  <si>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</si>
  <si>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Приложение 12</t>
  </si>
  <si>
    <t>в том числе за счет безвозмездных поступлений имеющие целевое назначение из вышестоящих бюджетов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</si>
  <si>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2024-2025 годов. 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</si>
  <si>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</si>
  <si>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</si>
  <si>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</si>
  <si>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О внесении изменений в Решение Собрания представителей сельского поселения Назаровка № 29 от 28.12.2022 г. «О бюджете сельского поселения Назаровка муниципального района  Клявлинский Самарской области на 2023 год и плановый период 2024 и 2025 годов» («Вести сельского поселения Назаровка»  от 30.12.2022 г. 
 № 35 (335))</t>
  </si>
  <si>
    <t xml:space="preserve">Рассмотрев бюджет сельского поселения Назаровка муниципального района Клявлинский на 2023 год и на плановый период 2024 и 2025 годов Собрание представителей сельского поселения Назаровка РЕШИЛО:
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</si>
  <si>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</si>
  <si>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</si>
  <si>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Коммунальное хозяйство</t>
  </si>
  <si>
    <t>Социальное обеспечение  населения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</si>
  <si>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</si>
  <si>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</si>
  <si>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</si>
  <si>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195,294</t>
  </si>
  <si>
    <t>18210302000010000110</t>
  </si>
  <si>
    <t>Доходы, поступающие в порядке возмещения расходов, понесенных в связи с эксплуатацией имущества сельских поселений</t>
  </si>
  <si>
    <t>53211302065100000130</t>
  </si>
  <si>
    <t>Прочие безвозмездные поступления в бюджеты сельских поселений</t>
  </si>
  <si>
    <t>53220705030100000150</t>
  </si>
  <si>
    <t xml:space="preserve">1. Внести следующие изменения в решение Собрания представителей сельского поселения Назаровка муниципального района Клявлинский Самарской области от 28.12.2022г  № 29 "О бюджете сельского поселения Назаровка муниципального района Клявлинский Самарской области на 2023 год и плановый период 2024 и 2025 годов'' с изменениями № 2 от 31.01.2023; № 4 от 28.02.2023; № 8 от 31.03.2023; 14 от 28.04.2023; № 18 от 31.05.2023; № 22 от 30.06.2023; № 25 от 31.07.2023; № 27 от 31.08.2023 </t>
  </si>
  <si>
    <r>
      <t xml:space="preserve">1.1   </t>
    </r>
    <r>
      <rPr>
        <b/>
        <sz val="12"/>
        <rFont val="Times New Roman"/>
        <family val="1"/>
        <charset val="204"/>
      </rPr>
      <t>Статья 1 часть 1 Решения изложить в следующей редакции:</t>
    </r>
    <r>
      <rPr>
        <sz val="12"/>
        <rFont val="Times New Roman"/>
        <family val="1"/>
        <charset val="204"/>
      </rPr>
      <t xml:space="preserve">
1. Утвердить основные характеристики  бюджета сельского поселения на 2023год: 
общий объем доходов  –  12 528,900 тыс. рублей;
общий объем расходов – 12 724,194 тыс. рублей;
дефицит –195,294 рублей."</t>
    </r>
  </si>
  <si>
    <r>
      <t xml:space="preserve">1.2   </t>
    </r>
    <r>
      <rPr>
        <b/>
        <sz val="12"/>
        <rFont val="Times New Roman"/>
        <family val="1"/>
        <charset val="204"/>
      </rPr>
      <t>Статья  4  часть 2 абзац 1; часть 3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2.   Утвердить объем безвозмездных поступлений в доход бюджета сельского поселения:
в 2023 году –  9 051,691 тыс. рублей;
3. Утвердить объем межбюджетных трансфертов, получаемых из бюджета муниципального района:
в 2023 году  – 8 636,621 тыс. рублей</t>
    </r>
  </si>
  <si>
    <r>
      <t>1.4</t>
    </r>
    <r>
      <rPr>
        <b/>
        <sz val="12"/>
        <rFont val="Times New Roman"/>
        <family val="1"/>
        <charset val="204"/>
      </rPr>
      <t xml:space="preserve"> Статья 6  абзац 1 Решения изложить в следующей редакции:</t>
    </r>
    <r>
      <rPr>
        <sz val="12"/>
        <rFont val="Times New Roman"/>
        <family val="1"/>
        <charset val="204"/>
      </rPr>
      <t xml:space="preserve">
 «Образовать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2023 году – 64,117 тыс.рублей;»</t>
    </r>
  </si>
  <si>
    <r>
      <t>1.3.</t>
    </r>
    <r>
      <rPr>
        <b/>
        <sz val="12"/>
        <rFont val="Times New Roman"/>
        <family val="1"/>
        <charset val="204"/>
      </rPr>
      <t>Исключить с решения Статью 5 "</t>
    </r>
    <r>
      <rPr>
        <sz val="12"/>
        <rFont val="Times New Roman"/>
        <family val="1"/>
        <charset val="204"/>
      </rPr>
      <t>Нормативы распределения доходов между бюджетом муниципального района и бюджетом сельского поселения Назаровка муниципального района Клявлинский Самарской области"</t>
    </r>
  </si>
  <si>
    <t>2. Приложение № 3 к Решению изложить в новой редакции (прилагается);
3. Приложение № 4  к Решению изложить в новой редакции (прилагается);
4. Приложение № 5   к Решению изложить в новой редакции (прилагается);
5. Приложение № 6   к Решению изложить в новой редакции (прилагается);
6. Приложение № 7   к Решению изложить в новой редакции (прилагается);                                                                                                                                                                7. Приложение № 8   к Решению изложить в новой редакции (прилагается);                                                                                                                                                                                                         8. Приложение № 11   к Решению изложить в новой редакции (прилагается);                                                                                                                                                        9. Приложение № 12   к Решению изложить в новой редакции (прилагается);
10. Направить настоящее Решение для подписания Главе сельского поселения Назаровка и опубликовать в газете «Вести сельского поселения Назаровка»          
11. Решение вступает в силу со дня его официального опубликования и распространяется  на правоотношения, возникшие с 01.09.2023г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</si>
  <si>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  29.09.2023   № 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</si>
</sst>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74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169" fontId="3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174" fontId="5" fillId="0" borderId="20" xfId="0" applyNumberFormat="1" applyFont="1" applyBorder="1" applyAlignment="1">
      <alignment horizontal="right" vertical="center" wrapText="1"/>
    </xf>
    <xf numFmtId="174" fontId="23" fillId="0" borderId="2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49" fontId="21" fillId="0" borderId="20" xfId="0" applyNumberFormat="1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wrapText="1"/>
    </xf>
    <xf numFmtId="174" fontId="26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0" fontId="0" fillId="0" borderId="2" xfId="0" applyBorder="1"/>
    <xf numFmtId="0" fontId="24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>
      <alignment horizontal="right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13" fillId="2" borderId="1" xfId="1" applyNumberFormat="1" applyFont="1" applyFill="1" applyBorder="1" applyAlignment="1" applyProtection="1">
      <alignment horizontal="right" wrapText="1"/>
      <protection hidden="1"/>
    </xf>
    <xf numFmtId="166" fontId="14" fillId="2" borderId="1" xfId="1" applyNumberFormat="1" applyFont="1" applyFill="1" applyBorder="1" applyAlignment="1" applyProtection="1">
      <alignment horizontal="right" wrapText="1"/>
      <protection hidden="1"/>
    </xf>
    <xf numFmtId="165" fontId="13" fillId="2" borderId="5" xfId="3" applyNumberFormat="1" applyFont="1" applyFill="1" applyBorder="1" applyAlignment="1" applyProtection="1">
      <alignment horizontal="center" wrapText="1"/>
      <protection hidden="1"/>
    </xf>
    <xf numFmtId="0" fontId="14" fillId="0" borderId="6" xfId="2" applyFont="1" applyFill="1" applyBorder="1" applyAlignment="1" applyProtection="1">
      <alignment horizontal="center" wrapText="1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21" fillId="0" borderId="2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49" fontId="21" fillId="0" borderId="6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174" fontId="22" fillId="0" borderId="6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0" borderId="1" xfId="4" applyNumberFormat="1" applyFont="1" applyFill="1" applyBorder="1"/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4" applyNumberFormat="1" applyFont="1" applyFill="1" applyBorder="1"/>
    <xf numFmtId="166" fontId="3" fillId="2" borderId="1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27" fillId="0" borderId="0" xfId="4" applyFont="1"/>
    <xf numFmtId="0" fontId="14" fillId="2" borderId="1" xfId="2" applyFont="1" applyFill="1" applyBorder="1" applyAlignment="1" applyProtection="1">
      <alignment horizontal="center" wrapText="1"/>
    </xf>
    <xf numFmtId="49" fontId="21" fillId="0" borderId="0" xfId="1" applyNumberFormat="1" applyFont="1" applyFill="1" applyBorder="1" applyAlignment="1" applyProtection="1">
      <alignment vertical="top" wrapText="1"/>
    </xf>
    <xf numFmtId="49" fontId="28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49" fontId="22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2" fillId="2" borderId="0" xfId="0" applyFont="1" applyFill="1" applyBorder="1" applyAlignment="1">
      <alignment horizontal="left" vertical="top" wrapText="1"/>
    </xf>
    <xf numFmtId="16" fontId="22" fillId="0" borderId="0" xfId="0" applyNumberFormat="1" applyFont="1" applyBorder="1" applyAlignment="1">
      <alignment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2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0" borderId="2" xfId="2" applyFont="1" applyFill="1" applyBorder="1" applyAlignment="1" applyProtection="1">
      <alignment horizontal="center" wrapText="1"/>
    </xf>
    <xf numFmtId="0" fontId="5" fillId="0" borderId="6" xfId="2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1" applyFont="1" applyFill="1" applyBorder="1" applyAlignment="1">
      <alignment horizontal="right"/>
    </xf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49" fontId="5" fillId="2" borderId="2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right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476250</xdr:colOff>
          <xdr:row>0</xdr:row>
          <xdr:rowOff>0</xdr:rowOff>
        </xdr:from>
        <xdr:to>
          <xdr:col>56</xdr:col>
          <xdr:colOff>66675</xdr:colOff>
          <xdr:row>1</xdr:row>
          <xdr:rowOff>171450</xdr:rowOff>
        </xdr:to>
        <xdr:sp macro="" textlink="">
          <xdr:nvSpPr>
            <xdr:cNvPr id="26625" name="ToggleButton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7649" name="ToggleButton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5601" name="ToggleButton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96;&#1077;&#1085;&#1080;&#1077;%2025%20&#1086;&#1090;%20%2031.07.2023%20&#1055;&#1088;&#1080;&#1083;&#1086;&#1078;&#1077;&#1085;&#1080;&#1103;%20&#8470;3,4,5,8,11%20&#1090;&#1077;&#1082;&#1089;&#1090;%20&#1053;&#1072;&#1079;&#1072;&#1088;&#1086;&#1074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55;&#1056;&#1054;&#1045;&#1050;&#1058;%20&#1041;&#1070;&#1044;&#1046;&#1045;&#1058;&#1040;%202023/&#1055;&#1056;&#1054;&#1045;&#1050;&#1058;%20&#1041;&#1070;&#1044;&#1046;&#1045;&#1058;&#1040;%202023/&#1056;&#1077;&#1096;&#1077;&#1085;&#1080;&#1077;%202%20&#1095;&#1090;&#1077;&#1085;&#1080;&#1077;%20&#1055;&#1088;&#1080;&#1083;&#1086;&#1078;&#1077;&#1085;&#1080;&#1103;%20&#8470;6,7,8,9,10,12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ст"/>
      <sheetName val="доходы  прил 3"/>
      <sheetName val="Ведом прил 4"/>
      <sheetName val="Функц прил 5"/>
      <sheetName val="Прил 8"/>
      <sheetName val="ЦСР прил 11"/>
    </sheetNames>
    <sheetDataSet>
      <sheetData sheetId="0"/>
      <sheetData sheetId="1"/>
      <sheetData sheetId="2">
        <row r="15">
          <cell r="F15">
            <v>859.80499999999995</v>
          </cell>
        </row>
        <row r="16">
          <cell r="D16">
            <v>3400000000</v>
          </cell>
        </row>
        <row r="18">
          <cell r="F18">
            <v>859.80499999999995</v>
          </cell>
          <cell r="G18"/>
        </row>
        <row r="19">
          <cell r="F19">
            <v>1005.004</v>
          </cell>
          <cell r="G19">
            <v>0</v>
          </cell>
        </row>
        <row r="26">
          <cell r="F26">
            <v>711.66700000000003</v>
          </cell>
          <cell r="G26">
            <v>0</v>
          </cell>
        </row>
        <row r="28">
          <cell r="G28">
            <v>0</v>
          </cell>
        </row>
        <row r="34">
          <cell r="F34">
            <v>132.62</v>
          </cell>
          <cell r="G34"/>
        </row>
        <row r="35">
          <cell r="F35">
            <v>35.826000000000001</v>
          </cell>
          <cell r="G35">
            <v>0</v>
          </cell>
        </row>
        <row r="42">
          <cell r="F42">
            <v>35.826000000000001</v>
          </cell>
          <cell r="G42">
            <v>0</v>
          </cell>
        </row>
        <row r="43">
          <cell r="G43">
            <v>0</v>
          </cell>
        </row>
        <row r="47">
          <cell r="G47">
            <v>0</v>
          </cell>
        </row>
        <row r="48">
          <cell r="G48"/>
        </row>
        <row r="55">
          <cell r="F55">
            <v>26.7</v>
          </cell>
          <cell r="G55">
            <v>0</v>
          </cell>
        </row>
        <row r="60">
          <cell r="F60"/>
        </row>
        <row r="61">
          <cell r="F61">
            <v>115.07</v>
          </cell>
          <cell r="G61">
            <v>115.07</v>
          </cell>
        </row>
        <row r="64">
          <cell r="F64">
            <v>109.96599999999999</v>
          </cell>
          <cell r="G64">
            <v>109.96599999999999</v>
          </cell>
        </row>
        <row r="66">
          <cell r="G66">
            <v>5.1040000000000001</v>
          </cell>
        </row>
        <row r="67">
          <cell r="G67"/>
        </row>
        <row r="72">
          <cell r="G72"/>
        </row>
        <row r="73">
          <cell r="F73">
            <v>1208.22</v>
          </cell>
          <cell r="G73">
            <v>0</v>
          </cell>
        </row>
        <row r="82">
          <cell r="F82">
            <v>1208.22</v>
          </cell>
          <cell r="G82">
            <v>0</v>
          </cell>
        </row>
        <row r="86">
          <cell r="F86">
            <v>566.24099999999999</v>
          </cell>
        </row>
        <row r="88">
          <cell r="F88">
            <v>372.9</v>
          </cell>
          <cell r="G88">
            <v>0</v>
          </cell>
        </row>
        <row r="89">
          <cell r="G89">
            <v>0</v>
          </cell>
        </row>
        <row r="98">
          <cell r="G98"/>
        </row>
        <row r="109">
          <cell r="F109"/>
          <cell r="G109"/>
        </row>
        <row r="113">
          <cell r="F113"/>
        </row>
        <row r="114">
          <cell r="F114">
            <v>0</v>
          </cell>
          <cell r="G114">
            <v>0</v>
          </cell>
        </row>
        <row r="118">
          <cell r="F118">
            <v>0</v>
          </cell>
          <cell r="G118">
            <v>0</v>
          </cell>
        </row>
        <row r="122">
          <cell r="G122">
            <v>921.48699999999997</v>
          </cell>
        </row>
        <row r="125">
          <cell r="F125">
            <v>450.16899999999998</v>
          </cell>
          <cell r="G125">
            <v>450.16899999999998</v>
          </cell>
        </row>
        <row r="127">
          <cell r="G127">
            <v>471.31799999999998</v>
          </cell>
        </row>
        <row r="128">
          <cell r="G128"/>
        </row>
        <row r="136">
          <cell r="F136">
            <v>13.832000000000001</v>
          </cell>
          <cell r="G136"/>
        </row>
        <row r="144">
          <cell r="G144">
            <v>0</v>
          </cell>
        </row>
        <row r="151">
          <cell r="F151">
            <v>2395.4349999999999</v>
          </cell>
        </row>
        <row r="191">
          <cell r="G191"/>
        </row>
        <row r="193">
          <cell r="F193">
            <v>76.593000000000004</v>
          </cell>
          <cell r="G193"/>
        </row>
        <row r="195">
          <cell r="G195"/>
        </row>
        <row r="198">
          <cell r="B198" t="str">
            <v>Социальное обеспечение  и иные выплаты населению</v>
          </cell>
        </row>
        <row r="199">
          <cell r="B199" t="str">
            <v>Социальные выплаты гражданам, кроме публичных нормативных социальных выплат</v>
          </cell>
          <cell r="C199">
            <v>1003</v>
          </cell>
          <cell r="F199">
            <v>150</v>
          </cell>
          <cell r="G199"/>
        </row>
        <row r="203">
          <cell r="F203"/>
        </row>
        <row r="204">
          <cell r="G204">
            <v>0</v>
          </cell>
        </row>
        <row r="212">
          <cell r="F212">
            <v>40.914000000000001</v>
          </cell>
          <cell r="G212">
            <v>0</v>
          </cell>
        </row>
        <row r="218">
          <cell r="F218"/>
          <cell r="G218"/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прил 10"/>
      <sheetName val=" прил 9"/>
      <sheetName val=" прил 8"/>
      <sheetName val="Ведом прил 6"/>
      <sheetName val="Функц прил 7"/>
      <sheetName val="ЦСР прил 12"/>
    </sheetNames>
    <sheetDataSet>
      <sheetData sheetId="0" refreshError="1"/>
      <sheetData sheetId="1" refreshError="1"/>
      <sheetData sheetId="2" refreshError="1"/>
      <sheetData sheetId="3" refreshError="1">
        <row r="14">
          <cell r="F14">
            <v>708.66899999999998</v>
          </cell>
        </row>
        <row r="15">
          <cell r="D15">
            <v>3400000000</v>
          </cell>
        </row>
        <row r="18">
          <cell r="G18">
            <v>0</v>
          </cell>
          <cell r="I18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41">
          <cell r="G41">
            <v>0</v>
          </cell>
          <cell r="I41">
            <v>0</v>
          </cell>
        </row>
        <row r="42">
          <cell r="G42">
            <v>0</v>
          </cell>
          <cell r="I42">
            <v>0</v>
          </cell>
        </row>
        <row r="46">
          <cell r="G46">
            <v>0</v>
          </cell>
          <cell r="I46">
            <v>0</v>
          </cell>
        </row>
        <row r="47">
          <cell r="G47">
            <v>0</v>
          </cell>
          <cell r="I47">
            <v>0</v>
          </cell>
        </row>
        <row r="54">
          <cell r="G54">
            <v>0</v>
          </cell>
          <cell r="I54">
            <v>0</v>
          </cell>
        </row>
        <row r="61">
          <cell r="G61">
            <v>0</v>
          </cell>
          <cell r="I61">
            <v>0</v>
          </cell>
        </row>
        <row r="70">
          <cell r="G70">
            <v>0</v>
          </cell>
          <cell r="I70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I75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3">
          <cell r="F93">
            <v>414.32600000000002</v>
          </cell>
          <cell r="G93">
            <v>414.32600000000002</v>
          </cell>
          <cell r="H93">
            <v>415.99</v>
          </cell>
          <cell r="I93">
            <v>415.99</v>
          </cell>
        </row>
        <row r="94">
          <cell r="G94">
            <v>0</v>
          </cell>
          <cell r="I94">
            <v>0</v>
          </cell>
        </row>
        <row r="97">
          <cell r="G97">
            <v>0</v>
          </cell>
          <cell r="I97">
            <v>0</v>
          </cell>
        </row>
        <row r="154">
          <cell r="G154">
            <v>0</v>
          </cell>
          <cell r="I154">
            <v>0</v>
          </cell>
        </row>
        <row r="156">
          <cell r="G156">
            <v>0</v>
          </cell>
          <cell r="I156">
            <v>0</v>
          </cell>
        </row>
        <row r="165">
          <cell r="G165">
            <v>0</v>
          </cell>
          <cell r="I165">
            <v>0</v>
          </cell>
        </row>
        <row r="173">
          <cell r="G173">
            <v>0</v>
          </cell>
          <cell r="I173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1">
          <cell r="G181">
            <v>0</v>
          </cell>
          <cell r="I18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46"/>
  <sheetViews>
    <sheetView showZeros="0"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42.140625" style="115" customWidth="1"/>
    <col min="2" max="2" width="67.42578125" style="115" customWidth="1"/>
    <col min="3" max="3" width="20.42578125" style="116" customWidth="1"/>
    <col min="4" max="4" width="4.140625" style="116" customWidth="1"/>
    <col min="5" max="5" width="13.5703125" customWidth="1"/>
    <col min="6" max="6" width="9.140625" customWidth="1"/>
  </cols>
  <sheetData>
    <row r="1" spans="1:4" x14ac:dyDescent="0.2">
      <c r="A1" s="219"/>
      <c r="B1" s="219"/>
      <c r="C1" s="219"/>
      <c r="D1" s="219"/>
    </row>
    <row r="2" spans="1:4" ht="155.25" customHeight="1" x14ac:dyDescent="0.25">
      <c r="A2" s="145" t="s">
        <v>318</v>
      </c>
      <c r="B2" s="149"/>
      <c r="C2" s="147"/>
      <c r="D2" s="146"/>
    </row>
    <row r="3" spans="1:4" hidden="1" x14ac:dyDescent="0.2">
      <c r="A3" s="219"/>
      <c r="B3" s="219"/>
      <c r="C3" s="219"/>
      <c r="D3" s="219"/>
    </row>
    <row r="4" spans="1:4" x14ac:dyDescent="0.2">
      <c r="A4" s="219"/>
      <c r="B4" s="219"/>
      <c r="C4" s="219"/>
      <c r="D4" s="219"/>
    </row>
    <row r="5" spans="1:4" ht="99" customHeight="1" x14ac:dyDescent="0.2">
      <c r="A5" s="204" t="s">
        <v>297</v>
      </c>
      <c r="B5" s="203"/>
      <c r="C5" s="203"/>
      <c r="D5" s="203"/>
    </row>
    <row r="6" spans="1:4" ht="15" customHeight="1" x14ac:dyDescent="0.2">
      <c r="A6" s="220"/>
      <c r="B6" s="220"/>
      <c r="C6" s="220"/>
      <c r="D6" s="220"/>
    </row>
    <row r="7" spans="1:4" ht="55.5" customHeight="1" x14ac:dyDescent="0.2">
      <c r="A7" s="217" t="s">
        <v>298</v>
      </c>
      <c r="B7" s="217"/>
      <c r="C7" s="217"/>
      <c r="D7" s="217"/>
    </row>
    <row r="8" spans="1:4" ht="69" customHeight="1" x14ac:dyDescent="0.2">
      <c r="A8" s="217" t="s">
        <v>312</v>
      </c>
      <c r="B8" s="217"/>
      <c r="C8" s="217"/>
      <c r="D8" s="217"/>
    </row>
    <row r="9" spans="1:4" ht="84.75" customHeight="1" x14ac:dyDescent="0.2">
      <c r="A9" s="218" t="s">
        <v>313</v>
      </c>
      <c r="B9" s="218"/>
      <c r="C9" s="218"/>
      <c r="D9" s="218"/>
    </row>
    <row r="10" spans="1:4" ht="0.75" hidden="1" customHeight="1" x14ac:dyDescent="0.2">
      <c r="A10" s="218"/>
      <c r="B10" s="218"/>
      <c r="C10" s="218"/>
      <c r="D10" s="218"/>
    </row>
    <row r="11" spans="1:4" ht="83.25" hidden="1" customHeight="1" x14ac:dyDescent="0.2">
      <c r="A11" s="218"/>
      <c r="B11" s="218"/>
      <c r="C11" s="218"/>
      <c r="D11" s="218"/>
    </row>
    <row r="12" spans="1:4" ht="81.75" customHeight="1" x14ac:dyDescent="0.2">
      <c r="A12" s="223" t="s">
        <v>314</v>
      </c>
      <c r="B12" s="223"/>
      <c r="C12" s="223"/>
      <c r="D12" s="223"/>
    </row>
    <row r="13" spans="1:4" ht="87" hidden="1" customHeight="1" x14ac:dyDescent="0.2">
      <c r="A13" s="218"/>
      <c r="B13" s="218"/>
      <c r="C13" s="218"/>
      <c r="D13" s="218"/>
    </row>
    <row r="14" spans="1:4" ht="96.75" hidden="1" customHeight="1" x14ac:dyDescent="0.2">
      <c r="A14" s="218"/>
      <c r="B14" s="218"/>
      <c r="C14" s="218"/>
      <c r="D14" s="218"/>
    </row>
    <row r="15" spans="1:4" s="148" customFormat="1" ht="99.75" hidden="1" customHeight="1" x14ac:dyDescent="0.2">
      <c r="A15" s="218"/>
      <c r="B15" s="218"/>
      <c r="C15" s="218"/>
      <c r="D15" s="218"/>
    </row>
    <row r="16" spans="1:4" ht="66" hidden="1" customHeight="1" x14ac:dyDescent="0.2">
      <c r="A16" s="218"/>
      <c r="B16" s="218"/>
      <c r="C16" s="218"/>
      <c r="D16" s="218"/>
    </row>
    <row r="17" spans="1:4" ht="37.5" hidden="1" customHeight="1" x14ac:dyDescent="0.2">
      <c r="A17" s="218"/>
      <c r="B17" s="218"/>
      <c r="C17" s="218"/>
      <c r="D17" s="218"/>
    </row>
    <row r="18" spans="1:4" ht="42" customHeight="1" x14ac:dyDescent="0.2">
      <c r="A18" s="224" t="s">
        <v>316</v>
      </c>
      <c r="B18" s="221"/>
      <c r="C18" s="221"/>
      <c r="D18" s="221"/>
    </row>
    <row r="19" spans="1:4" ht="0.75" customHeight="1" x14ac:dyDescent="0.2">
      <c r="A19" s="221"/>
      <c r="B19" s="221"/>
      <c r="C19" s="221"/>
      <c r="D19" s="221"/>
    </row>
    <row r="20" spans="1:4" ht="3.75" customHeight="1" x14ac:dyDescent="0.2"/>
    <row r="21" spans="1:4" ht="72" customHeight="1" x14ac:dyDescent="0.2">
      <c r="A21" s="221" t="s">
        <v>315</v>
      </c>
      <c r="B21" s="221"/>
      <c r="C21" s="221"/>
      <c r="D21" s="221"/>
    </row>
    <row r="22" spans="1:4" ht="44.25" hidden="1" customHeight="1" x14ac:dyDescent="0.2">
      <c r="A22" s="221"/>
      <c r="B22" s="221"/>
      <c r="C22" s="221"/>
      <c r="D22" s="221"/>
    </row>
    <row r="23" spans="1:4" ht="47.25" hidden="1" customHeight="1" x14ac:dyDescent="0.2">
      <c r="A23" s="221"/>
      <c r="B23" s="221"/>
      <c r="C23" s="221"/>
      <c r="D23" s="221"/>
    </row>
    <row r="24" spans="1:4" ht="44.25" hidden="1" customHeight="1" x14ac:dyDescent="0.2">
      <c r="A24" s="221"/>
      <c r="B24" s="221"/>
      <c r="C24" s="221"/>
      <c r="D24" s="221"/>
    </row>
    <row r="25" spans="1:4" ht="28.5" hidden="1" customHeight="1" x14ac:dyDescent="0.2">
      <c r="A25" s="221"/>
      <c r="B25" s="221"/>
      <c r="C25" s="221"/>
      <c r="D25" s="221"/>
    </row>
    <row r="26" spans="1:4" ht="26.25" hidden="1" customHeight="1" x14ac:dyDescent="0.2">
      <c r="A26" s="221"/>
      <c r="B26" s="221"/>
      <c r="C26" s="221"/>
      <c r="D26" s="221"/>
    </row>
    <row r="27" spans="1:4" ht="185.25" customHeight="1" x14ac:dyDescent="0.2">
      <c r="A27" s="221" t="s">
        <v>317</v>
      </c>
      <c r="B27" s="221"/>
      <c r="C27" s="221"/>
      <c r="D27" s="221"/>
    </row>
    <row r="28" spans="1:4" ht="44.25" customHeight="1" x14ac:dyDescent="0.2">
      <c r="A28" s="222"/>
      <c r="B28" s="222"/>
      <c r="C28" s="222"/>
      <c r="D28" s="222"/>
    </row>
    <row r="29" spans="1:4" ht="96" customHeight="1" x14ac:dyDescent="0.2">
      <c r="A29" s="218" t="s">
        <v>202</v>
      </c>
      <c r="B29" s="218"/>
      <c r="C29" s="218"/>
      <c r="D29" s="218"/>
    </row>
    <row r="30" spans="1:4" ht="80.25" hidden="1" customHeight="1" x14ac:dyDescent="0.2">
      <c r="A30" s="142" t="s">
        <v>95</v>
      </c>
      <c r="B30" s="142"/>
      <c r="C30" s="143" t="s">
        <v>96</v>
      </c>
      <c r="D30" s="144"/>
    </row>
    <row r="31" spans="1:4" ht="63.75" hidden="1" customHeight="1" x14ac:dyDescent="0.2">
      <c r="A31" s="83" t="s">
        <v>63</v>
      </c>
      <c r="B31" s="83"/>
      <c r="C31" s="104" t="s">
        <v>110</v>
      </c>
      <c r="D31" s="105"/>
    </row>
    <row r="32" spans="1:4" ht="0.75" hidden="1" customHeight="1" x14ac:dyDescent="0.2">
      <c r="A32" s="83" t="s">
        <v>50</v>
      </c>
      <c r="B32" s="83"/>
      <c r="C32" s="104">
        <v>9000000000</v>
      </c>
      <c r="D32" s="105"/>
    </row>
    <row r="33" spans="1:4" ht="85.5" hidden="1" customHeight="1" x14ac:dyDescent="0.2">
      <c r="A33" s="83" t="s">
        <v>149</v>
      </c>
      <c r="B33" s="83"/>
      <c r="C33" s="104">
        <v>9010000000</v>
      </c>
      <c r="D33" s="105"/>
    </row>
    <row r="34" spans="1:4" ht="65.25" hidden="1" customHeight="1" x14ac:dyDescent="0.2">
      <c r="A34" s="83" t="s">
        <v>39</v>
      </c>
      <c r="B34" s="83"/>
      <c r="C34" s="104">
        <v>9010000000</v>
      </c>
      <c r="D34" s="105">
        <v>100</v>
      </c>
    </row>
    <row r="35" spans="1:4" ht="31.5" hidden="1" customHeight="1" x14ac:dyDescent="0.2">
      <c r="A35" s="83" t="s">
        <v>40</v>
      </c>
      <c r="B35" s="83"/>
      <c r="C35" s="104">
        <v>9010000000</v>
      </c>
      <c r="D35" s="105">
        <v>120</v>
      </c>
    </row>
    <row r="36" spans="1:4" ht="63.75" hidden="1" x14ac:dyDescent="0.2">
      <c r="A36" s="83" t="s">
        <v>54</v>
      </c>
      <c r="B36" s="83"/>
      <c r="C36" s="104" t="s">
        <v>34</v>
      </c>
      <c r="D36" s="105">
        <v>0</v>
      </c>
    </row>
    <row r="37" spans="1:4" hidden="1" x14ac:dyDescent="0.2">
      <c r="A37" s="83" t="s">
        <v>77</v>
      </c>
      <c r="B37" s="83"/>
      <c r="C37" s="104">
        <v>0</v>
      </c>
      <c r="D37" s="105">
        <v>0</v>
      </c>
    </row>
    <row r="38" spans="1:4" hidden="1" x14ac:dyDescent="0.2">
      <c r="A38" s="83" t="s">
        <v>77</v>
      </c>
      <c r="B38" s="83"/>
      <c r="C38" s="104">
        <v>0</v>
      </c>
      <c r="D38" s="105">
        <v>0</v>
      </c>
    </row>
    <row r="39" spans="1:4" hidden="1" x14ac:dyDescent="0.2">
      <c r="A39" s="83" t="s">
        <v>77</v>
      </c>
      <c r="B39" s="83"/>
      <c r="C39" s="104">
        <v>0</v>
      </c>
      <c r="D39" s="105">
        <v>0</v>
      </c>
    </row>
    <row r="40" spans="1:4" hidden="1" x14ac:dyDescent="0.2">
      <c r="A40" s="83" t="s">
        <v>77</v>
      </c>
      <c r="B40" s="83"/>
      <c r="C40" s="104">
        <v>0</v>
      </c>
      <c r="D40" s="105">
        <v>0</v>
      </c>
    </row>
    <row r="41" spans="1:4" hidden="1" x14ac:dyDescent="0.2">
      <c r="A41" s="83" t="s">
        <v>77</v>
      </c>
      <c r="B41" s="83"/>
      <c r="C41" s="104">
        <v>0</v>
      </c>
      <c r="D41" s="105">
        <v>0</v>
      </c>
    </row>
    <row r="42" spans="1:4" hidden="1" x14ac:dyDescent="0.2">
      <c r="A42" s="83" t="s">
        <v>77</v>
      </c>
      <c r="B42" s="83"/>
      <c r="C42" s="104">
        <v>0</v>
      </c>
      <c r="D42" s="105">
        <v>0</v>
      </c>
    </row>
    <row r="43" spans="1:4" hidden="1" x14ac:dyDescent="0.2">
      <c r="A43" s="83" t="s">
        <v>77</v>
      </c>
      <c r="B43" s="83"/>
      <c r="C43" s="104">
        <v>0</v>
      </c>
      <c r="D43" s="105">
        <v>0</v>
      </c>
    </row>
    <row r="44" spans="1:4" hidden="1" x14ac:dyDescent="0.2">
      <c r="A44" s="83" t="s">
        <v>77</v>
      </c>
      <c r="B44" s="83"/>
      <c r="C44" s="104">
        <v>0</v>
      </c>
      <c r="D44" s="105">
        <v>0</v>
      </c>
    </row>
    <row r="45" spans="1:4" hidden="1" x14ac:dyDescent="0.2">
      <c r="A45" s="83" t="s">
        <v>77</v>
      </c>
      <c r="B45" s="83"/>
      <c r="C45" s="104">
        <v>0</v>
      </c>
      <c r="D45" s="105">
        <v>0</v>
      </c>
    </row>
    <row r="46" spans="1:4" hidden="1" x14ac:dyDescent="0.2">
      <c r="A46" s="83" t="s">
        <v>77</v>
      </c>
      <c r="B46" s="83"/>
      <c r="C46" s="104">
        <v>0</v>
      </c>
      <c r="D46" s="105">
        <v>0</v>
      </c>
    </row>
  </sheetData>
  <dataConsolidate link="1"/>
  <mergeCells count="26">
    <mergeCell ref="A11:D11"/>
    <mergeCell ref="A12:D12"/>
    <mergeCell ref="A13:D13"/>
    <mergeCell ref="A14:D14"/>
    <mergeCell ref="A18:D18"/>
    <mergeCell ref="A27:D27"/>
    <mergeCell ref="A29:D29"/>
    <mergeCell ref="A26:D26"/>
    <mergeCell ref="A28:D28"/>
    <mergeCell ref="A19:D19"/>
    <mergeCell ref="A21:D21"/>
    <mergeCell ref="A25:D25"/>
    <mergeCell ref="A23:D23"/>
    <mergeCell ref="A24:D24"/>
    <mergeCell ref="A22:D22"/>
    <mergeCell ref="A7:D7"/>
    <mergeCell ref="A1:D1"/>
    <mergeCell ref="A3:D3"/>
    <mergeCell ref="A4:D4"/>
    <mergeCell ref="A6:D6"/>
    <mergeCell ref="A8:D8"/>
    <mergeCell ref="A9:D9"/>
    <mergeCell ref="A15:D15"/>
    <mergeCell ref="A16:D16"/>
    <mergeCell ref="A17:D17"/>
    <mergeCell ref="A10:D10"/>
  </mergeCells>
  <pageMargins left="0.86614173228346458" right="0.19685039370078741" top="0.19685039370078741" bottom="0.23622047244094491" header="0.11811023622047245" footer="3.937007874015748E-2"/>
  <pageSetup paperSize="9" scale="6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E44"/>
  <sheetViews>
    <sheetView showZeros="0"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46.28515625" style="115" customWidth="1"/>
    <col min="2" max="2" width="26.85546875" style="116" customWidth="1"/>
    <col min="3" max="3" width="14.140625" style="116" customWidth="1"/>
    <col min="4" max="4" width="15.42578125" style="115" customWidth="1"/>
    <col min="5" max="5" width="13.42578125" style="115" customWidth="1"/>
    <col min="6" max="6" width="13.5703125" customWidth="1"/>
    <col min="7" max="7" width="9.140625" customWidth="1"/>
  </cols>
  <sheetData>
    <row r="1" spans="1:5" x14ac:dyDescent="0.2">
      <c r="A1" s="219"/>
      <c r="B1" s="219"/>
      <c r="C1" s="219"/>
      <c r="D1" s="219"/>
      <c r="E1" s="219"/>
    </row>
    <row r="2" spans="1:5" ht="81" customHeight="1" x14ac:dyDescent="0.2">
      <c r="A2" s="225" t="s">
        <v>203</v>
      </c>
      <c r="B2" s="219"/>
      <c r="C2" s="219"/>
      <c r="D2" s="219"/>
      <c r="E2" s="219"/>
    </row>
    <row r="3" spans="1:5" x14ac:dyDescent="0.2">
      <c r="A3" s="219"/>
      <c r="B3" s="219"/>
      <c r="C3" s="219"/>
      <c r="D3" s="219"/>
      <c r="E3" s="219"/>
    </row>
    <row r="4" spans="1:5" x14ac:dyDescent="0.2">
      <c r="A4" s="219"/>
      <c r="B4" s="219"/>
      <c r="C4" s="219"/>
      <c r="D4" s="219"/>
      <c r="E4" s="219"/>
    </row>
    <row r="5" spans="1:5" ht="57" customHeight="1" x14ac:dyDescent="0.25">
      <c r="A5" s="226" t="s">
        <v>204</v>
      </c>
      <c r="B5" s="226"/>
      <c r="C5" s="226"/>
      <c r="D5" s="226"/>
      <c r="E5" s="226"/>
    </row>
    <row r="6" spans="1:5" ht="34.5" hidden="1" customHeight="1" x14ac:dyDescent="0.2">
      <c r="A6" s="88" t="s">
        <v>1</v>
      </c>
      <c r="B6" s="90">
        <v>0</v>
      </c>
      <c r="C6" s="90">
        <v>0</v>
      </c>
      <c r="D6" s="91">
        <v>0</v>
      </c>
      <c r="E6" s="91">
        <v>0</v>
      </c>
    </row>
    <row r="7" spans="1:5" ht="15" customHeight="1" x14ac:dyDescent="0.2">
      <c r="A7" s="220"/>
      <c r="B7" s="220"/>
      <c r="C7" s="220"/>
      <c r="D7" s="220"/>
      <c r="E7" s="220"/>
    </row>
    <row r="8" spans="1:5" ht="13.5" thickBot="1" x14ac:dyDescent="0.25">
      <c r="A8" s="93"/>
      <c r="B8" s="94"/>
      <c r="C8" s="94"/>
      <c r="D8" s="94"/>
      <c r="E8" s="124" t="s">
        <v>169</v>
      </c>
    </row>
    <row r="9" spans="1:5" ht="27.75" customHeight="1" thickBot="1" x14ac:dyDescent="0.25">
      <c r="A9" s="130" t="s">
        <v>189</v>
      </c>
      <c r="B9" s="125" t="s">
        <v>170</v>
      </c>
      <c r="C9" s="126" t="s">
        <v>171</v>
      </c>
      <c r="D9" s="126" t="s">
        <v>172</v>
      </c>
      <c r="E9" s="126" t="s">
        <v>205</v>
      </c>
    </row>
    <row r="10" spans="1:5" ht="21.75" customHeight="1" thickBot="1" x14ac:dyDescent="0.35">
      <c r="A10" s="139" t="s">
        <v>168</v>
      </c>
      <c r="B10" s="140"/>
      <c r="C10" s="141">
        <f>SUM(C19+C11)</f>
        <v>12528.900000000001</v>
      </c>
      <c r="D10" s="141">
        <f>SUM(D19+D11)</f>
        <v>8488.5529999999999</v>
      </c>
      <c r="E10" s="141">
        <f>SUM(E19+E11)</f>
        <v>8751.7019999999993</v>
      </c>
    </row>
    <row r="11" spans="1:5" ht="23.25" customHeight="1" thickBot="1" x14ac:dyDescent="0.25">
      <c r="A11" s="127" t="s">
        <v>173</v>
      </c>
      <c r="B11" s="133" t="s">
        <v>174</v>
      </c>
      <c r="C11" s="131">
        <f>SUM(C12:C18)</f>
        <v>3477.2089999999998</v>
      </c>
      <c r="D11" s="131">
        <f>SUM(D12:D18)</f>
        <v>2907.9290000000001</v>
      </c>
      <c r="E11" s="131">
        <f>SUM(E12:E18)</f>
        <v>3045.9269999999997</v>
      </c>
    </row>
    <row r="12" spans="1:5" ht="24" customHeight="1" thickBot="1" x14ac:dyDescent="0.25">
      <c r="A12" s="128" t="s">
        <v>175</v>
      </c>
      <c r="B12" s="134" t="s">
        <v>200</v>
      </c>
      <c r="C12" s="132">
        <v>292.39999999999998</v>
      </c>
      <c r="D12" s="132">
        <v>305</v>
      </c>
      <c r="E12" s="132">
        <v>320</v>
      </c>
    </row>
    <row r="13" spans="1:5" ht="48" customHeight="1" thickBot="1" x14ac:dyDescent="0.25">
      <c r="A13" s="128" t="s">
        <v>176</v>
      </c>
      <c r="B13" s="134" t="s">
        <v>307</v>
      </c>
      <c r="C13" s="132">
        <v>1123.22</v>
      </c>
      <c r="D13" s="132">
        <v>1137.98</v>
      </c>
      <c r="E13" s="132">
        <v>1201.78</v>
      </c>
    </row>
    <row r="14" spans="1:5" ht="24" customHeight="1" thickBot="1" x14ac:dyDescent="0.25">
      <c r="A14" s="128" t="s">
        <v>177</v>
      </c>
      <c r="B14" s="134" t="s">
        <v>190</v>
      </c>
      <c r="C14" s="132">
        <v>352.39299999999997</v>
      </c>
      <c r="D14" s="132">
        <v>52</v>
      </c>
      <c r="E14" s="132">
        <v>54</v>
      </c>
    </row>
    <row r="15" spans="1:5" ht="24" customHeight="1" thickBot="1" x14ac:dyDescent="0.25">
      <c r="A15" s="128" t="s">
        <v>178</v>
      </c>
      <c r="B15" s="134" t="s">
        <v>191</v>
      </c>
      <c r="C15" s="132">
        <v>52</v>
      </c>
      <c r="D15" s="132">
        <v>67</v>
      </c>
      <c r="E15" s="132">
        <v>70</v>
      </c>
    </row>
    <row r="16" spans="1:5" ht="24" customHeight="1" thickBot="1" x14ac:dyDescent="0.25">
      <c r="A16" s="128" t="s">
        <v>179</v>
      </c>
      <c r="B16" s="134" t="s">
        <v>192</v>
      </c>
      <c r="C16" s="132">
        <v>938</v>
      </c>
      <c r="D16" s="132">
        <v>716</v>
      </c>
      <c r="E16" s="132">
        <v>745</v>
      </c>
    </row>
    <row r="17" spans="1:5" ht="48" customHeight="1" thickBot="1" x14ac:dyDescent="0.25">
      <c r="A17" s="128" t="s">
        <v>308</v>
      </c>
      <c r="B17" s="134" t="s">
        <v>309</v>
      </c>
      <c r="C17" s="132">
        <v>113.474</v>
      </c>
      <c r="D17" s="132"/>
      <c r="E17" s="132"/>
    </row>
    <row r="18" spans="1:5" ht="49.5" customHeight="1" thickBot="1" x14ac:dyDescent="0.25">
      <c r="A18" s="128" t="s">
        <v>180</v>
      </c>
      <c r="B18" s="134" t="s">
        <v>193</v>
      </c>
      <c r="C18" s="132">
        <v>605.72199999999998</v>
      </c>
      <c r="D18" s="132">
        <v>629.94899999999996</v>
      </c>
      <c r="E18" s="132">
        <v>655.14700000000005</v>
      </c>
    </row>
    <row r="19" spans="1:5" ht="25.5" customHeight="1" thickBot="1" x14ac:dyDescent="0.25">
      <c r="A19" s="136" t="s">
        <v>181</v>
      </c>
      <c r="B19" s="137" t="s">
        <v>182</v>
      </c>
      <c r="C19" s="138">
        <f>SUM(C20:C26)</f>
        <v>9051.6910000000007</v>
      </c>
      <c r="D19" s="138">
        <f>SUM(D20:D26)</f>
        <v>5580.6239999999998</v>
      </c>
      <c r="E19" s="138">
        <f>SUM(E20:E26)</f>
        <v>5705.7749999999996</v>
      </c>
    </row>
    <row r="20" spans="1:5" ht="30" customHeight="1" thickBot="1" x14ac:dyDescent="0.25">
      <c r="A20" s="128" t="s">
        <v>183</v>
      </c>
      <c r="B20" s="134" t="s">
        <v>194</v>
      </c>
      <c r="C20" s="132">
        <v>1315.896</v>
      </c>
      <c r="D20" s="132">
        <v>1515.2380000000001</v>
      </c>
      <c r="E20" s="132">
        <v>1513.5530000000001</v>
      </c>
    </row>
    <row r="21" spans="1:5" ht="44.25" customHeight="1" thickBot="1" x14ac:dyDescent="0.25">
      <c r="A21" s="128" t="s">
        <v>184</v>
      </c>
      <c r="B21" s="134" t="s">
        <v>195</v>
      </c>
      <c r="C21" s="132"/>
      <c r="D21" s="132"/>
      <c r="E21" s="132"/>
    </row>
    <row r="22" spans="1:5" ht="30" customHeight="1" thickBot="1" x14ac:dyDescent="0.25">
      <c r="A22" s="128" t="s">
        <v>185</v>
      </c>
      <c r="B22" s="134" t="s">
        <v>196</v>
      </c>
      <c r="C22" s="132"/>
      <c r="D22" s="132"/>
      <c r="E22" s="132"/>
    </row>
    <row r="23" spans="1:5" ht="52.5" customHeight="1" thickBot="1" x14ac:dyDescent="0.25">
      <c r="A23" s="128" t="s">
        <v>186</v>
      </c>
      <c r="B23" s="134" t="s">
        <v>197</v>
      </c>
      <c r="C23" s="132">
        <v>115.07</v>
      </c>
      <c r="D23" s="132">
        <v>120.25</v>
      </c>
      <c r="E23" s="132">
        <v>124.48</v>
      </c>
    </row>
    <row r="24" spans="1:5" ht="96" customHeight="1" thickBot="1" x14ac:dyDescent="0.25">
      <c r="A24" s="128" t="s">
        <v>187</v>
      </c>
      <c r="B24" s="134" t="s">
        <v>198</v>
      </c>
      <c r="C24" s="132">
        <v>921.48699999999997</v>
      </c>
      <c r="D24" s="132">
        <v>921.48699999999997</v>
      </c>
      <c r="E24" s="132">
        <v>921.48699999999997</v>
      </c>
    </row>
    <row r="25" spans="1:5" ht="28.5" customHeight="1" thickBot="1" x14ac:dyDescent="0.25">
      <c r="A25" s="129" t="s">
        <v>188</v>
      </c>
      <c r="B25" s="135" t="s">
        <v>199</v>
      </c>
      <c r="C25" s="132">
        <v>6399.2380000000003</v>
      </c>
      <c r="D25" s="132">
        <v>3023.6489999999999</v>
      </c>
      <c r="E25" s="132">
        <v>3146.2550000000001</v>
      </c>
    </row>
    <row r="26" spans="1:5" ht="28.5" customHeight="1" thickBot="1" x14ac:dyDescent="0.25">
      <c r="A26" s="129" t="s">
        <v>310</v>
      </c>
      <c r="B26" s="135" t="s">
        <v>311</v>
      </c>
      <c r="C26" s="132">
        <v>300</v>
      </c>
      <c r="D26" s="132"/>
      <c r="E26" s="132"/>
    </row>
    <row r="27" spans="1:5" ht="0.75" hidden="1" customHeight="1" x14ac:dyDescent="0.2">
      <c r="A27" s="83" t="s">
        <v>50</v>
      </c>
      <c r="B27" s="104">
        <v>9000000000</v>
      </c>
      <c r="C27" s="105"/>
      <c r="D27" s="106">
        <f t="shared" ref="D27:E29" si="0">D28</f>
        <v>0</v>
      </c>
      <c r="E27" s="106">
        <f t="shared" si="0"/>
        <v>0</v>
      </c>
    </row>
    <row r="28" spans="1:5" ht="85.5" hidden="1" customHeight="1" x14ac:dyDescent="0.2">
      <c r="A28" s="83" t="s">
        <v>149</v>
      </c>
      <c r="B28" s="104">
        <v>9010000000</v>
      </c>
      <c r="C28" s="105"/>
      <c r="D28" s="106">
        <f t="shared" si="0"/>
        <v>0</v>
      </c>
      <c r="E28" s="106">
        <f t="shared" si="0"/>
        <v>0</v>
      </c>
    </row>
    <row r="29" spans="1:5" ht="65.25" hidden="1" customHeight="1" x14ac:dyDescent="0.2">
      <c r="A29" s="83" t="s">
        <v>39</v>
      </c>
      <c r="B29" s="104">
        <v>9010000000</v>
      </c>
      <c r="C29" s="105">
        <v>100</v>
      </c>
      <c r="D29" s="106">
        <f t="shared" si="0"/>
        <v>0</v>
      </c>
      <c r="E29" s="106">
        <f t="shared" si="0"/>
        <v>0</v>
      </c>
    </row>
    <row r="30" spans="1:5" ht="31.5" hidden="1" customHeight="1" x14ac:dyDescent="0.2">
      <c r="A30" s="83" t="s">
        <v>40</v>
      </c>
      <c r="B30" s="104">
        <v>9010000000</v>
      </c>
      <c r="C30" s="105">
        <v>120</v>
      </c>
      <c r="D30" s="106"/>
      <c r="E30" s="106"/>
    </row>
    <row r="31" spans="1:5" ht="51" hidden="1" x14ac:dyDescent="0.2">
      <c r="A31" s="83" t="s">
        <v>54</v>
      </c>
      <c r="B31" s="104" t="s">
        <v>34</v>
      </c>
      <c r="C31" s="105">
        <v>0</v>
      </c>
      <c r="D31" s="106">
        <v>0</v>
      </c>
      <c r="E31" s="106">
        <v>0</v>
      </c>
    </row>
    <row r="32" spans="1:5" hidden="1" x14ac:dyDescent="0.2">
      <c r="A32" s="83" t="s">
        <v>77</v>
      </c>
      <c r="B32" s="104">
        <v>0</v>
      </c>
      <c r="C32" s="105">
        <v>0</v>
      </c>
      <c r="D32" s="106">
        <v>0</v>
      </c>
      <c r="E32" s="106">
        <v>0</v>
      </c>
    </row>
    <row r="33" spans="1:5" hidden="1" x14ac:dyDescent="0.2">
      <c r="A33" s="83" t="s">
        <v>77</v>
      </c>
      <c r="B33" s="104">
        <v>0</v>
      </c>
      <c r="C33" s="105">
        <v>0</v>
      </c>
      <c r="D33" s="106">
        <v>0</v>
      </c>
      <c r="E33" s="106">
        <v>0</v>
      </c>
    </row>
    <row r="34" spans="1:5" hidden="1" x14ac:dyDescent="0.2">
      <c r="A34" s="83" t="s">
        <v>77</v>
      </c>
      <c r="B34" s="104">
        <v>0</v>
      </c>
      <c r="C34" s="105">
        <v>0</v>
      </c>
      <c r="D34" s="106">
        <v>0</v>
      </c>
      <c r="E34" s="106">
        <v>0</v>
      </c>
    </row>
    <row r="35" spans="1:5" hidden="1" x14ac:dyDescent="0.2">
      <c r="A35" s="83" t="s">
        <v>77</v>
      </c>
      <c r="B35" s="104">
        <v>0</v>
      </c>
      <c r="C35" s="105">
        <v>0</v>
      </c>
      <c r="D35" s="106">
        <v>0</v>
      </c>
      <c r="E35" s="106">
        <v>0</v>
      </c>
    </row>
    <row r="36" spans="1:5" hidden="1" x14ac:dyDescent="0.2">
      <c r="A36" s="83" t="s">
        <v>77</v>
      </c>
      <c r="B36" s="104">
        <v>0</v>
      </c>
      <c r="C36" s="105">
        <v>0</v>
      </c>
      <c r="D36" s="106">
        <v>0</v>
      </c>
      <c r="E36" s="106">
        <v>0</v>
      </c>
    </row>
    <row r="37" spans="1:5" hidden="1" x14ac:dyDescent="0.2">
      <c r="A37" s="83" t="s">
        <v>77</v>
      </c>
      <c r="B37" s="104">
        <v>0</v>
      </c>
      <c r="C37" s="105">
        <v>0</v>
      </c>
      <c r="D37" s="106">
        <v>0</v>
      </c>
      <c r="E37" s="106">
        <v>0</v>
      </c>
    </row>
    <row r="38" spans="1:5" hidden="1" x14ac:dyDescent="0.2">
      <c r="A38" s="83" t="s">
        <v>77</v>
      </c>
      <c r="B38" s="104">
        <v>0</v>
      </c>
      <c r="C38" s="105">
        <v>0</v>
      </c>
      <c r="D38" s="106">
        <v>0</v>
      </c>
      <c r="E38" s="106">
        <v>0</v>
      </c>
    </row>
    <row r="39" spans="1:5" hidden="1" x14ac:dyDescent="0.2">
      <c r="A39" s="83" t="s">
        <v>77</v>
      </c>
      <c r="B39" s="104">
        <v>0</v>
      </c>
      <c r="C39" s="105">
        <v>0</v>
      </c>
      <c r="D39" s="106">
        <v>0</v>
      </c>
      <c r="E39" s="106">
        <v>0</v>
      </c>
    </row>
    <row r="40" spans="1:5" hidden="1" x14ac:dyDescent="0.2">
      <c r="A40" s="83" t="s">
        <v>77</v>
      </c>
      <c r="B40" s="104">
        <v>0</v>
      </c>
      <c r="C40" s="105">
        <v>0</v>
      </c>
      <c r="D40" s="106">
        <v>0</v>
      </c>
      <c r="E40" s="106">
        <v>0</v>
      </c>
    </row>
    <row r="41" spans="1:5" hidden="1" x14ac:dyDescent="0.2">
      <c r="A41" s="83" t="s">
        <v>77</v>
      </c>
      <c r="B41" s="104">
        <v>0</v>
      </c>
      <c r="C41" s="105">
        <v>0</v>
      </c>
      <c r="D41" s="106">
        <v>0</v>
      </c>
      <c r="E41" s="106">
        <v>0</v>
      </c>
    </row>
    <row r="43" spans="1:5" x14ac:dyDescent="0.2">
      <c r="D43" s="117"/>
      <c r="E43" s="117"/>
    </row>
    <row r="44" spans="1:5" x14ac:dyDescent="0.2">
      <c r="D44" s="117"/>
      <c r="E44" s="117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230"/>
  <sheetViews>
    <sheetView showZeros="0" view="pageBreakPreview" topLeftCell="A25" zoomScaleNormal="100" zoomScaleSheetLayoutView="100" workbookViewId="0">
      <selection activeCell="F122" sqref="F122"/>
    </sheetView>
  </sheetViews>
  <sheetFormatPr defaultRowHeight="12.75" x14ac:dyDescent="0.2"/>
  <cols>
    <col min="1" max="1" width="5.7109375" style="115" customWidth="1"/>
    <col min="2" max="2" width="46.7109375" style="115" customWidth="1"/>
    <col min="3" max="3" width="8.5703125" style="116" customWidth="1"/>
    <col min="4" max="4" width="11.140625" style="116" customWidth="1"/>
    <col min="5" max="5" width="5.5703125" style="116" customWidth="1"/>
    <col min="6" max="6" width="12.7109375" style="115" customWidth="1"/>
    <col min="7" max="7" width="12" style="115" customWidth="1"/>
    <col min="8" max="8" width="13.5703125" customWidth="1"/>
    <col min="9" max="9" width="9.140625" customWidth="1"/>
  </cols>
  <sheetData>
    <row r="1" spans="1:7" x14ac:dyDescent="0.2">
      <c r="A1" s="219" t="s">
        <v>0</v>
      </c>
      <c r="B1" s="219"/>
      <c r="C1" s="219"/>
      <c r="D1" s="219"/>
      <c r="E1" s="219"/>
      <c r="F1" s="219"/>
      <c r="G1" s="219"/>
    </row>
    <row r="2" spans="1:7" x14ac:dyDescent="0.2">
      <c r="A2" s="219" t="s">
        <v>152</v>
      </c>
      <c r="B2" s="219"/>
      <c r="C2" s="219"/>
      <c r="D2" s="219"/>
      <c r="E2" s="219"/>
      <c r="F2" s="219"/>
      <c r="G2" s="219"/>
    </row>
    <row r="3" spans="1:7" x14ac:dyDescent="0.2">
      <c r="A3" s="219" t="s">
        <v>160</v>
      </c>
      <c r="B3" s="219"/>
      <c r="C3" s="219"/>
      <c r="D3" s="219"/>
      <c r="E3" s="219"/>
      <c r="F3" s="219"/>
      <c r="G3" s="219"/>
    </row>
    <row r="4" spans="1:7" x14ac:dyDescent="0.2">
      <c r="A4" s="219" t="s">
        <v>161</v>
      </c>
      <c r="B4" s="219"/>
      <c r="C4" s="219"/>
      <c r="D4" s="219"/>
      <c r="E4" s="219"/>
      <c r="F4" s="219"/>
      <c r="G4" s="219"/>
    </row>
    <row r="5" spans="1:7" x14ac:dyDescent="0.2">
      <c r="A5" s="219" t="s">
        <v>207</v>
      </c>
      <c r="B5" s="219"/>
      <c r="C5" s="219"/>
      <c r="D5" s="219"/>
      <c r="E5" s="219"/>
      <c r="F5" s="219"/>
      <c r="G5" s="219"/>
    </row>
    <row r="6" spans="1:7" x14ac:dyDescent="0.2">
      <c r="A6" s="205"/>
      <c r="B6" s="205"/>
      <c r="C6" s="205"/>
      <c r="D6" s="205"/>
      <c r="E6" s="205"/>
      <c r="F6" s="205"/>
      <c r="G6" s="205"/>
    </row>
    <row r="7" spans="1:7" ht="34.5" hidden="1" customHeight="1" x14ac:dyDescent="0.2">
      <c r="A7" s="87">
        <v>0</v>
      </c>
      <c r="B7" s="88" t="s">
        <v>1</v>
      </c>
      <c r="C7" s="89">
        <v>0</v>
      </c>
      <c r="D7" s="90">
        <v>0</v>
      </c>
      <c r="E7" s="90">
        <v>0</v>
      </c>
      <c r="F7" s="91">
        <v>0</v>
      </c>
      <c r="G7" s="91">
        <v>0</v>
      </c>
    </row>
    <row r="8" spans="1:7" ht="30.75" customHeight="1" x14ac:dyDescent="0.2">
      <c r="A8" s="220" t="s">
        <v>206</v>
      </c>
      <c r="B8" s="220"/>
      <c r="C8" s="220"/>
      <c r="D8" s="220"/>
      <c r="E8" s="220"/>
      <c r="F8" s="220"/>
      <c r="G8" s="220"/>
    </row>
    <row r="9" spans="1:7" ht="0.75" customHeight="1" x14ac:dyDescent="0.2">
      <c r="A9" s="92"/>
      <c r="B9" s="93"/>
      <c r="C9" s="94"/>
      <c r="D9" s="94"/>
      <c r="E9" s="94"/>
      <c r="F9" s="94"/>
      <c r="G9" s="205"/>
    </row>
    <row r="10" spans="1:7" ht="12.75" customHeight="1" x14ac:dyDescent="0.2">
      <c r="A10" s="234" t="s">
        <v>2</v>
      </c>
      <c r="B10" s="237" t="s">
        <v>81</v>
      </c>
      <c r="C10" s="240" t="s">
        <v>3</v>
      </c>
      <c r="D10" s="240" t="s">
        <v>4</v>
      </c>
      <c r="E10" s="240" t="s">
        <v>5</v>
      </c>
      <c r="F10" s="230" t="s">
        <v>150</v>
      </c>
      <c r="G10" s="231"/>
    </row>
    <row r="11" spans="1:7" x14ac:dyDescent="0.2">
      <c r="A11" s="235"/>
      <c r="B11" s="238"/>
      <c r="C11" s="241"/>
      <c r="D11" s="241"/>
      <c r="E11" s="241"/>
      <c r="F11" s="232"/>
      <c r="G11" s="233"/>
    </row>
    <row r="12" spans="1:7" ht="140.25" x14ac:dyDescent="0.2">
      <c r="A12" s="236"/>
      <c r="B12" s="239"/>
      <c r="C12" s="242"/>
      <c r="D12" s="242"/>
      <c r="E12" s="242"/>
      <c r="F12" s="95" t="s">
        <v>6</v>
      </c>
      <c r="G12" s="95" t="s">
        <v>292</v>
      </c>
    </row>
    <row r="13" spans="1:7" ht="12.75" hidden="1" customHeight="1" x14ac:dyDescent="0.2">
      <c r="A13" s="96"/>
      <c r="B13" s="97"/>
      <c r="C13" s="98" t="s">
        <v>7</v>
      </c>
      <c r="D13" s="206" t="s">
        <v>7</v>
      </c>
      <c r="E13" s="206"/>
      <c r="F13" s="95"/>
      <c r="G13" s="95"/>
    </row>
    <row r="14" spans="1:7" ht="43.5" customHeight="1" x14ac:dyDescent="0.2">
      <c r="A14" s="207">
        <v>532</v>
      </c>
      <c r="B14" s="99" t="s">
        <v>162</v>
      </c>
      <c r="C14" s="100">
        <v>0</v>
      </c>
      <c r="D14" s="101">
        <v>0</v>
      </c>
      <c r="E14" s="208">
        <v>0</v>
      </c>
      <c r="F14" s="102">
        <f>SUM(F15+F19+F35+F43+F48+F61+F67+F73+F84+F89+F122+F128+F144+F196+F204)</f>
        <v>12724.194000000001</v>
      </c>
      <c r="G14" s="102">
        <f>G15+G19+G35+G43+G48+G61+G67+G73+G89+G122+G128+G144+G204</f>
        <v>1036.557</v>
      </c>
    </row>
    <row r="15" spans="1:7" ht="43.5" customHeight="1" x14ac:dyDescent="0.2">
      <c r="A15" s="207"/>
      <c r="B15" s="99" t="s">
        <v>72</v>
      </c>
      <c r="C15" s="100">
        <v>102</v>
      </c>
      <c r="D15" s="101"/>
      <c r="E15" s="208"/>
      <c r="F15" s="102">
        <f>F16</f>
        <v>859.80499999999995</v>
      </c>
      <c r="G15" s="102"/>
    </row>
    <row r="16" spans="1:7" ht="51.75" customHeight="1" x14ac:dyDescent="0.2">
      <c r="A16" s="207"/>
      <c r="B16" s="83" t="s">
        <v>299</v>
      </c>
      <c r="C16" s="103">
        <v>102</v>
      </c>
      <c r="D16" s="104">
        <v>3400000000</v>
      </c>
      <c r="E16" s="208"/>
      <c r="F16" s="106">
        <f>F17</f>
        <v>859.80499999999995</v>
      </c>
      <c r="G16" s="102"/>
    </row>
    <row r="17" spans="1:7" ht="63" customHeight="1" x14ac:dyDescent="0.2">
      <c r="A17" s="207"/>
      <c r="B17" s="83" t="s">
        <v>39</v>
      </c>
      <c r="C17" s="103">
        <v>102</v>
      </c>
      <c r="D17" s="104">
        <v>3400000000</v>
      </c>
      <c r="E17" s="105">
        <v>100</v>
      </c>
      <c r="F17" s="106">
        <f>F18</f>
        <v>859.80499999999995</v>
      </c>
      <c r="G17" s="102"/>
    </row>
    <row r="18" spans="1:7" ht="26.25" customHeight="1" x14ac:dyDescent="0.2">
      <c r="A18" s="207"/>
      <c r="B18" s="83" t="s">
        <v>40</v>
      </c>
      <c r="C18" s="103">
        <v>102</v>
      </c>
      <c r="D18" s="104">
        <v>3400000000</v>
      </c>
      <c r="E18" s="105">
        <v>120</v>
      </c>
      <c r="F18" s="106">
        <v>859.80499999999995</v>
      </c>
      <c r="G18" s="102"/>
    </row>
    <row r="19" spans="1:7" ht="51" x14ac:dyDescent="0.2">
      <c r="A19" s="87">
        <v>0</v>
      </c>
      <c r="B19" s="99" t="s">
        <v>36</v>
      </c>
      <c r="C19" s="100">
        <v>104</v>
      </c>
      <c r="D19" s="101">
        <v>0</v>
      </c>
      <c r="E19" s="208">
        <v>0</v>
      </c>
      <c r="F19" s="102">
        <f>F20</f>
        <v>1005.004</v>
      </c>
      <c r="G19" s="102">
        <v>0</v>
      </c>
    </row>
    <row r="20" spans="1:7" ht="48.75" customHeight="1" x14ac:dyDescent="0.2">
      <c r="A20" s="87">
        <v>0</v>
      </c>
      <c r="B20" s="83" t="s">
        <v>299</v>
      </c>
      <c r="C20" s="103">
        <v>104</v>
      </c>
      <c r="D20" s="104">
        <v>3400000000</v>
      </c>
      <c r="E20" s="105">
        <v>0</v>
      </c>
      <c r="F20" s="106">
        <f>F25+F27+F33</f>
        <v>1005.004</v>
      </c>
      <c r="G20" s="106">
        <v>0</v>
      </c>
    </row>
    <row r="21" spans="1:7" ht="38.25" hidden="1" x14ac:dyDescent="0.2">
      <c r="A21" s="87">
        <v>0</v>
      </c>
      <c r="B21" s="83" t="s">
        <v>37</v>
      </c>
      <c r="C21" s="103">
        <v>104</v>
      </c>
      <c r="D21" s="104">
        <v>1550000000</v>
      </c>
      <c r="E21" s="105">
        <v>0</v>
      </c>
      <c r="F21" s="106">
        <v>0</v>
      </c>
      <c r="G21" s="106">
        <v>0</v>
      </c>
    </row>
    <row r="22" spans="1:7" ht="25.5" hidden="1" x14ac:dyDescent="0.2">
      <c r="A22" s="87">
        <v>0</v>
      </c>
      <c r="B22" s="83" t="s">
        <v>38</v>
      </c>
      <c r="C22" s="103">
        <v>104</v>
      </c>
      <c r="D22" s="104">
        <v>1240000000</v>
      </c>
      <c r="E22" s="105">
        <v>0</v>
      </c>
      <c r="F22" s="106">
        <v>0</v>
      </c>
      <c r="G22" s="106">
        <v>0</v>
      </c>
    </row>
    <row r="23" spans="1:7" ht="25.5" hidden="1" x14ac:dyDescent="0.2">
      <c r="A23" s="87">
        <v>0</v>
      </c>
      <c r="B23" s="83" t="s">
        <v>38</v>
      </c>
      <c r="C23" s="103">
        <v>104</v>
      </c>
      <c r="D23" s="101">
        <v>930000000</v>
      </c>
      <c r="E23" s="105">
        <v>0</v>
      </c>
      <c r="F23" s="106">
        <v>0</v>
      </c>
      <c r="G23" s="106">
        <v>0</v>
      </c>
    </row>
    <row r="24" spans="1:7" ht="25.5" hidden="1" x14ac:dyDescent="0.2">
      <c r="A24" s="87">
        <v>0</v>
      </c>
      <c r="B24" s="83" t="s">
        <v>38</v>
      </c>
      <c r="C24" s="103">
        <v>104</v>
      </c>
      <c r="D24" s="104">
        <v>620000000</v>
      </c>
      <c r="E24" s="105">
        <v>0</v>
      </c>
      <c r="F24" s="106">
        <v>0</v>
      </c>
      <c r="G24" s="106">
        <v>0</v>
      </c>
    </row>
    <row r="25" spans="1:7" ht="63.75" x14ac:dyDescent="0.2">
      <c r="A25" s="87">
        <v>0</v>
      </c>
      <c r="B25" s="83" t="s">
        <v>39</v>
      </c>
      <c r="C25" s="103">
        <v>104</v>
      </c>
      <c r="D25" s="104">
        <v>3400000000</v>
      </c>
      <c r="E25" s="105">
        <v>100</v>
      </c>
      <c r="F25" s="106">
        <f>F26</f>
        <v>711.66700000000003</v>
      </c>
      <c r="G25" s="106">
        <v>0</v>
      </c>
    </row>
    <row r="26" spans="1:7" ht="25.5" x14ac:dyDescent="0.2">
      <c r="A26" s="87">
        <v>0</v>
      </c>
      <c r="B26" s="83" t="s">
        <v>40</v>
      </c>
      <c r="C26" s="103">
        <v>104</v>
      </c>
      <c r="D26" s="104">
        <v>3400000000</v>
      </c>
      <c r="E26" s="105">
        <v>120</v>
      </c>
      <c r="F26" s="106">
        <v>711.66700000000003</v>
      </c>
      <c r="G26" s="106">
        <v>0</v>
      </c>
    </row>
    <row r="27" spans="1:7" ht="24" customHeight="1" x14ac:dyDescent="0.2">
      <c r="A27" s="87">
        <v>0</v>
      </c>
      <c r="B27" s="83" t="s">
        <v>41</v>
      </c>
      <c r="C27" s="103">
        <v>104</v>
      </c>
      <c r="D27" s="104">
        <v>3400000000</v>
      </c>
      <c r="E27" s="105">
        <v>200</v>
      </c>
      <c r="F27" s="106">
        <f>F28</f>
        <v>160.71700000000001</v>
      </c>
      <c r="G27" s="106">
        <v>0</v>
      </c>
    </row>
    <row r="28" spans="1:7" ht="24.75" customHeight="1" x14ac:dyDescent="0.2">
      <c r="A28" s="87">
        <v>0</v>
      </c>
      <c r="B28" s="83" t="s">
        <v>42</v>
      </c>
      <c r="C28" s="103">
        <v>104</v>
      </c>
      <c r="D28" s="104">
        <v>3400000000</v>
      </c>
      <c r="E28" s="105">
        <v>240</v>
      </c>
      <c r="F28" s="106">
        <v>160.71700000000001</v>
      </c>
      <c r="G28" s="106">
        <v>0</v>
      </c>
    </row>
    <row r="29" spans="1:7" hidden="1" x14ac:dyDescent="0.2">
      <c r="A29" s="87">
        <v>0</v>
      </c>
      <c r="B29" s="83" t="s">
        <v>43</v>
      </c>
      <c r="C29" s="103">
        <v>104</v>
      </c>
      <c r="D29" s="101">
        <v>1280952380.9523799</v>
      </c>
      <c r="E29" s="105">
        <v>800</v>
      </c>
      <c r="F29" s="106">
        <v>0</v>
      </c>
      <c r="G29" s="106">
        <v>0</v>
      </c>
    </row>
    <row r="30" spans="1:7" hidden="1" x14ac:dyDescent="0.2">
      <c r="A30" s="87">
        <v>0</v>
      </c>
      <c r="B30" s="83" t="s">
        <v>44</v>
      </c>
      <c r="C30" s="103">
        <v>104</v>
      </c>
      <c r="D30" s="104">
        <v>1192380952.38095</v>
      </c>
      <c r="E30" s="105">
        <v>850</v>
      </c>
      <c r="F30" s="106">
        <v>0</v>
      </c>
      <c r="G30" s="106">
        <v>0</v>
      </c>
    </row>
    <row r="31" spans="1:7" hidden="1" x14ac:dyDescent="0.2">
      <c r="A31" s="87"/>
      <c r="B31" s="83" t="s">
        <v>43</v>
      </c>
      <c r="C31" s="103">
        <v>104</v>
      </c>
      <c r="D31" s="104">
        <v>1103809523.80952</v>
      </c>
      <c r="E31" s="105">
        <v>800</v>
      </c>
      <c r="F31" s="106">
        <f>F32</f>
        <v>0</v>
      </c>
      <c r="G31" s="106"/>
    </row>
    <row r="32" spans="1:7" hidden="1" x14ac:dyDescent="0.2">
      <c r="A32" s="87"/>
      <c r="B32" s="83" t="s">
        <v>44</v>
      </c>
      <c r="C32" s="103">
        <v>104</v>
      </c>
      <c r="D32" s="104">
        <v>1015238095.2381001</v>
      </c>
      <c r="E32" s="105">
        <v>850</v>
      </c>
      <c r="F32" s="106">
        <v>0</v>
      </c>
      <c r="G32" s="106"/>
    </row>
    <row r="33" spans="1:8" x14ac:dyDescent="0.2">
      <c r="A33" s="87"/>
      <c r="B33" s="83" t="s">
        <v>47</v>
      </c>
      <c r="C33" s="103">
        <v>104</v>
      </c>
      <c r="D33" s="104">
        <v>3400000000</v>
      </c>
      <c r="E33" s="105">
        <v>500</v>
      </c>
      <c r="F33" s="106">
        <f>F34</f>
        <v>132.62</v>
      </c>
      <c r="G33" s="106"/>
    </row>
    <row r="34" spans="1:8" x14ac:dyDescent="0.2">
      <c r="A34" s="87"/>
      <c r="B34" s="83" t="s">
        <v>48</v>
      </c>
      <c r="C34" s="103">
        <v>104</v>
      </c>
      <c r="D34" s="104">
        <v>3400000000</v>
      </c>
      <c r="E34" s="105">
        <v>540</v>
      </c>
      <c r="F34" s="106">
        <v>132.62</v>
      </c>
      <c r="G34" s="106"/>
    </row>
    <row r="35" spans="1:8" ht="38.25" x14ac:dyDescent="0.2">
      <c r="A35" s="87">
        <v>0</v>
      </c>
      <c r="B35" s="99" t="s">
        <v>45</v>
      </c>
      <c r="C35" s="100">
        <v>106</v>
      </c>
      <c r="D35" s="101">
        <v>0</v>
      </c>
      <c r="E35" s="208">
        <v>0</v>
      </c>
      <c r="F35" s="102">
        <f>F36</f>
        <v>35.826000000000001</v>
      </c>
      <c r="G35" s="102">
        <v>0</v>
      </c>
    </row>
    <row r="36" spans="1:8" ht="48.75" customHeight="1" x14ac:dyDescent="0.2">
      <c r="A36" s="87">
        <v>0</v>
      </c>
      <c r="B36" s="83" t="s">
        <v>299</v>
      </c>
      <c r="C36" s="103">
        <v>106</v>
      </c>
      <c r="D36" s="104">
        <v>3400000000</v>
      </c>
      <c r="E36" s="105">
        <v>0</v>
      </c>
      <c r="F36" s="106">
        <f>F41</f>
        <v>35.826000000000001</v>
      </c>
      <c r="G36" s="106">
        <v>0</v>
      </c>
    </row>
    <row r="37" spans="1:8" ht="38.25" hidden="1" x14ac:dyDescent="0.2">
      <c r="A37" s="87">
        <v>0</v>
      </c>
      <c r="B37" s="83" t="s">
        <v>37</v>
      </c>
      <c r="C37" s="103">
        <v>106</v>
      </c>
      <c r="D37" s="104" t="s">
        <v>12</v>
      </c>
      <c r="E37" s="105">
        <v>0</v>
      </c>
      <c r="F37" s="106">
        <v>0</v>
      </c>
      <c r="G37" s="106">
        <v>0</v>
      </c>
    </row>
    <row r="38" spans="1:8" ht="25.5" hidden="1" x14ac:dyDescent="0.2">
      <c r="A38" s="87">
        <v>0</v>
      </c>
      <c r="B38" s="83" t="s">
        <v>38</v>
      </c>
      <c r="C38" s="103">
        <v>106</v>
      </c>
      <c r="D38" s="104" t="s">
        <v>13</v>
      </c>
      <c r="E38" s="105">
        <v>0</v>
      </c>
      <c r="F38" s="106">
        <v>0</v>
      </c>
      <c r="G38" s="106">
        <v>0</v>
      </c>
    </row>
    <row r="39" spans="1:8" ht="25.5" hidden="1" x14ac:dyDescent="0.2">
      <c r="A39" s="87">
        <v>0</v>
      </c>
      <c r="B39" s="83" t="s">
        <v>38</v>
      </c>
      <c r="C39" s="103">
        <v>106</v>
      </c>
      <c r="D39" s="104" t="s">
        <v>13</v>
      </c>
      <c r="E39" s="105">
        <v>0</v>
      </c>
      <c r="F39" s="106">
        <v>0</v>
      </c>
      <c r="G39" s="106">
        <v>0</v>
      </c>
    </row>
    <row r="40" spans="1:8" ht="25.5" hidden="1" x14ac:dyDescent="0.2">
      <c r="A40" s="87">
        <v>0</v>
      </c>
      <c r="B40" s="83" t="s">
        <v>38</v>
      </c>
      <c r="C40" s="103">
        <v>106</v>
      </c>
      <c r="D40" s="104" t="s">
        <v>13</v>
      </c>
      <c r="E40" s="105">
        <v>0</v>
      </c>
      <c r="F40" s="106">
        <v>0</v>
      </c>
      <c r="G40" s="106">
        <v>0</v>
      </c>
    </row>
    <row r="41" spans="1:8" x14ac:dyDescent="0.2">
      <c r="A41" s="87">
        <v>0</v>
      </c>
      <c r="B41" s="83" t="s">
        <v>47</v>
      </c>
      <c r="C41" s="103">
        <v>106</v>
      </c>
      <c r="D41" s="104">
        <v>3400000000</v>
      </c>
      <c r="E41" s="105">
        <v>500</v>
      </c>
      <c r="F41" s="106">
        <f>F42</f>
        <v>35.826000000000001</v>
      </c>
      <c r="G41" s="106">
        <v>0</v>
      </c>
    </row>
    <row r="42" spans="1:8" x14ac:dyDescent="0.2">
      <c r="A42" s="87">
        <v>0</v>
      </c>
      <c r="B42" s="83" t="s">
        <v>48</v>
      </c>
      <c r="C42" s="103">
        <v>106</v>
      </c>
      <c r="D42" s="104">
        <v>3400000000</v>
      </c>
      <c r="E42" s="105">
        <v>540</v>
      </c>
      <c r="F42" s="106">
        <v>35.826000000000001</v>
      </c>
      <c r="G42" s="106">
        <v>0</v>
      </c>
    </row>
    <row r="43" spans="1:8" s="15" customFormat="1" x14ac:dyDescent="0.2">
      <c r="A43" s="207"/>
      <c r="B43" s="99" t="s">
        <v>73</v>
      </c>
      <c r="C43" s="100">
        <v>111</v>
      </c>
      <c r="D43" s="101">
        <v>0</v>
      </c>
      <c r="E43" s="208">
        <v>0</v>
      </c>
      <c r="F43" s="102">
        <f>F44</f>
        <v>64.117000000000004</v>
      </c>
      <c r="G43" s="102">
        <v>0</v>
      </c>
    </row>
    <row r="44" spans="1:8" ht="25.5" x14ac:dyDescent="0.2">
      <c r="A44" s="87"/>
      <c r="B44" s="83" t="s">
        <v>50</v>
      </c>
      <c r="C44" s="103">
        <v>111</v>
      </c>
      <c r="D44" s="104" t="s">
        <v>15</v>
      </c>
      <c r="E44" s="105">
        <v>0</v>
      </c>
      <c r="F44" s="106">
        <f>F45</f>
        <v>64.117000000000004</v>
      </c>
      <c r="G44" s="106">
        <v>0</v>
      </c>
    </row>
    <row r="45" spans="1:8" ht="76.5" x14ac:dyDescent="0.2">
      <c r="A45" s="87"/>
      <c r="B45" s="83" t="s">
        <v>145</v>
      </c>
      <c r="C45" s="103">
        <v>111</v>
      </c>
      <c r="D45" s="104">
        <v>9010000000</v>
      </c>
      <c r="E45" s="105">
        <v>0</v>
      </c>
      <c r="F45" s="106">
        <f>F46</f>
        <v>64.117000000000004</v>
      </c>
      <c r="G45" s="106">
        <v>0</v>
      </c>
    </row>
    <row r="46" spans="1:8" x14ac:dyDescent="0.2">
      <c r="A46" s="207"/>
      <c r="B46" s="83" t="s">
        <v>43</v>
      </c>
      <c r="C46" s="103">
        <v>111</v>
      </c>
      <c r="D46" s="104">
        <v>9010000000</v>
      </c>
      <c r="E46" s="105">
        <v>800</v>
      </c>
      <c r="F46" s="106">
        <f>F47</f>
        <v>64.117000000000004</v>
      </c>
      <c r="G46" s="106">
        <v>0</v>
      </c>
      <c r="H46" s="13"/>
    </row>
    <row r="47" spans="1:8" x14ac:dyDescent="0.2">
      <c r="A47" s="207"/>
      <c r="B47" s="83" t="s">
        <v>74</v>
      </c>
      <c r="C47" s="103">
        <v>111</v>
      </c>
      <c r="D47" s="104">
        <v>9010000000</v>
      </c>
      <c r="E47" s="105">
        <v>870</v>
      </c>
      <c r="F47" s="106">
        <v>64.117000000000004</v>
      </c>
      <c r="G47" s="106">
        <v>0</v>
      </c>
      <c r="H47" s="13"/>
    </row>
    <row r="48" spans="1:8" x14ac:dyDescent="0.2">
      <c r="A48" s="87">
        <v>0</v>
      </c>
      <c r="B48" s="99" t="s">
        <v>51</v>
      </c>
      <c r="C48" s="100">
        <v>113</v>
      </c>
      <c r="D48" s="101">
        <v>0</v>
      </c>
      <c r="E48" s="208">
        <v>0</v>
      </c>
      <c r="F48" s="102">
        <f>F49</f>
        <v>75</v>
      </c>
      <c r="G48" s="102"/>
    </row>
    <row r="49" spans="1:7" ht="51.75" customHeight="1" x14ac:dyDescent="0.2">
      <c r="A49" s="87">
        <v>0</v>
      </c>
      <c r="B49" s="83" t="s">
        <v>299</v>
      </c>
      <c r="C49" s="103">
        <v>113</v>
      </c>
      <c r="D49" s="104">
        <v>3400000000</v>
      </c>
      <c r="E49" s="105">
        <v>0</v>
      </c>
      <c r="F49" s="106">
        <f>SUM(F54+F52)</f>
        <v>75</v>
      </c>
      <c r="G49" s="106">
        <v>0</v>
      </c>
    </row>
    <row r="50" spans="1:7" ht="38.25" hidden="1" x14ac:dyDescent="0.2">
      <c r="A50" s="87">
        <v>0</v>
      </c>
      <c r="B50" s="83" t="s">
        <v>52</v>
      </c>
      <c r="C50" s="103">
        <v>113</v>
      </c>
      <c r="D50" s="104" t="s">
        <v>16</v>
      </c>
      <c r="E50" s="105">
        <v>0</v>
      </c>
      <c r="F50" s="106">
        <v>0</v>
      </c>
      <c r="G50" s="106">
        <v>0</v>
      </c>
    </row>
    <row r="51" spans="1:7" ht="25.5" hidden="1" x14ac:dyDescent="0.2">
      <c r="A51" s="87">
        <v>0</v>
      </c>
      <c r="B51" s="83" t="s">
        <v>38</v>
      </c>
      <c r="C51" s="103">
        <v>113</v>
      </c>
      <c r="D51" s="104" t="s">
        <v>17</v>
      </c>
      <c r="E51" s="105">
        <v>0</v>
      </c>
      <c r="F51" s="106">
        <v>0</v>
      </c>
      <c r="G51" s="106">
        <v>0</v>
      </c>
    </row>
    <row r="52" spans="1:7" ht="27.75" customHeight="1" x14ac:dyDescent="0.2">
      <c r="A52" s="87">
        <v>0</v>
      </c>
      <c r="B52" s="83" t="s">
        <v>41</v>
      </c>
      <c r="C52" s="103">
        <v>113</v>
      </c>
      <c r="D52" s="104">
        <v>3400000000</v>
      </c>
      <c r="E52" s="105">
        <v>200</v>
      </c>
      <c r="F52" s="106">
        <f>SUM(F53)</f>
        <v>48.3</v>
      </c>
      <c r="G52" s="106">
        <v>0</v>
      </c>
    </row>
    <row r="53" spans="1:7" ht="27" customHeight="1" x14ac:dyDescent="0.2">
      <c r="A53" s="87">
        <v>0</v>
      </c>
      <c r="B53" s="83" t="s">
        <v>42</v>
      </c>
      <c r="C53" s="103">
        <v>113</v>
      </c>
      <c r="D53" s="104">
        <v>3400000000</v>
      </c>
      <c r="E53" s="105">
        <v>240</v>
      </c>
      <c r="F53" s="106">
        <v>48.3</v>
      </c>
      <c r="G53" s="106">
        <v>0</v>
      </c>
    </row>
    <row r="54" spans="1:7" x14ac:dyDescent="0.2">
      <c r="A54" s="87">
        <v>0</v>
      </c>
      <c r="B54" s="83" t="s">
        <v>47</v>
      </c>
      <c r="C54" s="103">
        <v>113</v>
      </c>
      <c r="D54" s="104">
        <v>3400000000</v>
      </c>
      <c r="E54" s="105">
        <v>500</v>
      </c>
      <c r="F54" s="106">
        <f>F55</f>
        <v>26.7</v>
      </c>
      <c r="G54" s="106">
        <v>0</v>
      </c>
    </row>
    <row r="55" spans="1:7" x14ac:dyDescent="0.2">
      <c r="A55" s="87">
        <v>0</v>
      </c>
      <c r="B55" s="83" t="s">
        <v>48</v>
      </c>
      <c r="C55" s="103">
        <v>113</v>
      </c>
      <c r="D55" s="104">
        <v>3400000000</v>
      </c>
      <c r="E55" s="105">
        <v>540</v>
      </c>
      <c r="F55" s="106">
        <v>26.7</v>
      </c>
      <c r="G55" s="106">
        <v>0</v>
      </c>
    </row>
    <row r="56" spans="1:7" ht="25.5" hidden="1" x14ac:dyDescent="0.2">
      <c r="A56" s="87"/>
      <c r="B56" s="83" t="s">
        <v>50</v>
      </c>
      <c r="C56" s="103">
        <v>113</v>
      </c>
      <c r="D56" s="104">
        <v>9000000000</v>
      </c>
      <c r="E56" s="105"/>
      <c r="F56" s="106">
        <f>F57</f>
        <v>0</v>
      </c>
      <c r="G56" s="106"/>
    </row>
    <row r="57" spans="1:7" ht="25.5" hidden="1" x14ac:dyDescent="0.2">
      <c r="A57" s="87"/>
      <c r="B57" s="83" t="s">
        <v>53</v>
      </c>
      <c r="C57" s="103">
        <v>113</v>
      </c>
      <c r="D57" s="104">
        <v>9000020000</v>
      </c>
      <c r="E57" s="105"/>
      <c r="F57" s="106">
        <f>F58</f>
        <v>0</v>
      </c>
      <c r="G57" s="106"/>
    </row>
    <row r="58" spans="1:7" ht="25.5" hidden="1" x14ac:dyDescent="0.2">
      <c r="A58" s="87"/>
      <c r="B58" s="83" t="s">
        <v>76</v>
      </c>
      <c r="C58" s="103">
        <v>113</v>
      </c>
      <c r="D58" s="104">
        <v>9000022000</v>
      </c>
      <c r="E58" s="105"/>
      <c r="F58" s="106">
        <f>F59</f>
        <v>0</v>
      </c>
      <c r="G58" s="106"/>
    </row>
    <row r="59" spans="1:7" ht="25.5" hidden="1" x14ac:dyDescent="0.2">
      <c r="A59" s="87"/>
      <c r="B59" s="83" t="s">
        <v>41</v>
      </c>
      <c r="C59" s="103">
        <v>113</v>
      </c>
      <c r="D59" s="104">
        <v>9000022000</v>
      </c>
      <c r="E59" s="105">
        <v>200</v>
      </c>
      <c r="F59" s="106">
        <f>F60</f>
        <v>0</v>
      </c>
      <c r="G59" s="106"/>
    </row>
    <row r="60" spans="1:7" ht="25.5" hidden="1" x14ac:dyDescent="0.2">
      <c r="A60" s="87"/>
      <c r="B60" s="83" t="s">
        <v>42</v>
      </c>
      <c r="C60" s="103">
        <v>113</v>
      </c>
      <c r="D60" s="104">
        <v>9000022000</v>
      </c>
      <c r="E60" s="105">
        <v>240</v>
      </c>
      <c r="F60" s="106"/>
      <c r="G60" s="106"/>
    </row>
    <row r="61" spans="1:7" x14ac:dyDescent="0.2">
      <c r="A61" s="87"/>
      <c r="B61" s="99" t="s">
        <v>154</v>
      </c>
      <c r="C61" s="100">
        <v>203</v>
      </c>
      <c r="D61" s="104"/>
      <c r="E61" s="105"/>
      <c r="F61" s="102">
        <f>F62</f>
        <v>115.07</v>
      </c>
      <c r="G61" s="102">
        <f>F61</f>
        <v>115.07</v>
      </c>
    </row>
    <row r="62" spans="1:7" ht="48" customHeight="1" x14ac:dyDescent="0.2">
      <c r="A62" s="87"/>
      <c r="B62" s="83" t="s">
        <v>299</v>
      </c>
      <c r="C62" s="103">
        <v>203</v>
      </c>
      <c r="D62" s="104">
        <v>3400000000</v>
      </c>
      <c r="E62" s="105"/>
      <c r="F62" s="106">
        <f>F63+F65</f>
        <v>115.07</v>
      </c>
      <c r="G62" s="106">
        <f>F62</f>
        <v>115.07</v>
      </c>
    </row>
    <row r="63" spans="1:7" ht="63.75" x14ac:dyDescent="0.2">
      <c r="A63" s="87"/>
      <c r="B63" s="83" t="s">
        <v>39</v>
      </c>
      <c r="C63" s="103">
        <v>203</v>
      </c>
      <c r="D63" s="104">
        <v>3400000000</v>
      </c>
      <c r="E63" s="105">
        <v>100</v>
      </c>
      <c r="F63" s="106">
        <f>F64</f>
        <v>109.96599999999999</v>
      </c>
      <c r="G63" s="106">
        <f>G64</f>
        <v>109.96599999999999</v>
      </c>
    </row>
    <row r="64" spans="1:7" ht="25.5" x14ac:dyDescent="0.2">
      <c r="A64" s="87"/>
      <c r="B64" s="83" t="s">
        <v>40</v>
      </c>
      <c r="C64" s="103">
        <v>203</v>
      </c>
      <c r="D64" s="104">
        <v>3400000000</v>
      </c>
      <c r="E64" s="105">
        <v>120</v>
      </c>
      <c r="F64" s="106">
        <v>109.96599999999999</v>
      </c>
      <c r="G64" s="106">
        <f>SUM(F64)</f>
        <v>109.96599999999999</v>
      </c>
    </row>
    <row r="65" spans="1:7" ht="25.5" x14ac:dyDescent="0.2">
      <c r="A65" s="87"/>
      <c r="B65" s="83" t="s">
        <v>41</v>
      </c>
      <c r="C65" s="103">
        <v>203</v>
      </c>
      <c r="D65" s="104">
        <v>3400000000</v>
      </c>
      <c r="E65" s="105">
        <v>200</v>
      </c>
      <c r="F65" s="106">
        <f>F66</f>
        <v>5.1040000000000001</v>
      </c>
      <c r="G65" s="106">
        <f>G66</f>
        <v>5.1040000000000001</v>
      </c>
    </row>
    <row r="66" spans="1:7" ht="23.25" customHeight="1" x14ac:dyDescent="0.2">
      <c r="A66" s="87"/>
      <c r="B66" s="83" t="s">
        <v>42</v>
      </c>
      <c r="C66" s="103">
        <v>203</v>
      </c>
      <c r="D66" s="104">
        <v>3400000000</v>
      </c>
      <c r="E66" s="105">
        <v>240</v>
      </c>
      <c r="F66" s="106">
        <v>5.1040000000000001</v>
      </c>
      <c r="G66" s="106">
        <v>5.1040000000000001</v>
      </c>
    </row>
    <row r="67" spans="1:7" ht="38.25" x14ac:dyDescent="0.2">
      <c r="A67" s="87"/>
      <c r="B67" s="99" t="s">
        <v>155</v>
      </c>
      <c r="C67" s="100">
        <v>310</v>
      </c>
      <c r="D67" s="104"/>
      <c r="E67" s="105"/>
      <c r="F67" s="102">
        <f>F68</f>
        <v>707.64099999999996</v>
      </c>
      <c r="G67" s="106"/>
    </row>
    <row r="68" spans="1:7" ht="54" customHeight="1" x14ac:dyDescent="0.2">
      <c r="A68" s="87"/>
      <c r="B68" s="83" t="s">
        <v>299</v>
      </c>
      <c r="C68" s="103">
        <v>310</v>
      </c>
      <c r="D68" s="104">
        <v>3400000000</v>
      </c>
      <c r="E68" s="105"/>
      <c r="F68" s="106">
        <f>SUM(F69+F71)</f>
        <v>707.64099999999996</v>
      </c>
      <c r="G68" s="106"/>
    </row>
    <row r="69" spans="1:7" ht="25.5" customHeight="1" x14ac:dyDescent="0.2">
      <c r="A69" s="87"/>
      <c r="B69" s="83" t="s">
        <v>41</v>
      </c>
      <c r="C69" s="103">
        <v>310</v>
      </c>
      <c r="D69" s="104">
        <v>3400000000</v>
      </c>
      <c r="E69" s="105">
        <v>200</v>
      </c>
      <c r="F69" s="106">
        <f>F70</f>
        <v>693.64099999999996</v>
      </c>
      <c r="G69" s="106"/>
    </row>
    <row r="70" spans="1:7" ht="25.5" x14ac:dyDescent="0.2">
      <c r="A70" s="87"/>
      <c r="B70" s="83" t="s">
        <v>42</v>
      </c>
      <c r="C70" s="103">
        <v>310</v>
      </c>
      <c r="D70" s="104">
        <v>3400000000</v>
      </c>
      <c r="E70" s="105">
        <v>240</v>
      </c>
      <c r="F70" s="106">
        <v>693.64099999999996</v>
      </c>
      <c r="G70" s="106"/>
    </row>
    <row r="71" spans="1:7" ht="13.5" customHeight="1" x14ac:dyDescent="0.2">
      <c r="A71" s="87"/>
      <c r="B71" s="83" t="s">
        <v>43</v>
      </c>
      <c r="C71" s="103">
        <v>310</v>
      </c>
      <c r="D71" s="104">
        <v>3400000000</v>
      </c>
      <c r="E71" s="105">
        <v>800</v>
      </c>
      <c r="F71" s="106">
        <f>F72</f>
        <v>14</v>
      </c>
      <c r="G71" s="106"/>
    </row>
    <row r="72" spans="1:7" x14ac:dyDescent="0.2">
      <c r="A72" s="87"/>
      <c r="B72" s="83" t="s">
        <v>44</v>
      </c>
      <c r="C72" s="103">
        <v>310</v>
      </c>
      <c r="D72" s="104">
        <v>3400000000</v>
      </c>
      <c r="E72" s="105">
        <v>850</v>
      </c>
      <c r="F72" s="106">
        <v>14</v>
      </c>
      <c r="G72" s="106"/>
    </row>
    <row r="73" spans="1:7" x14ac:dyDescent="0.2">
      <c r="A73" s="87">
        <v>0</v>
      </c>
      <c r="B73" s="99" t="s">
        <v>58</v>
      </c>
      <c r="C73" s="100">
        <v>409</v>
      </c>
      <c r="D73" s="101">
        <v>0</v>
      </c>
      <c r="E73" s="208">
        <v>0</v>
      </c>
      <c r="F73" s="102">
        <f>F74</f>
        <v>1208.22</v>
      </c>
      <c r="G73" s="102">
        <v>0</v>
      </c>
    </row>
    <row r="74" spans="1:7" ht="63" customHeight="1" x14ac:dyDescent="0.2">
      <c r="A74" s="87">
        <v>0</v>
      </c>
      <c r="B74" s="83" t="s">
        <v>300</v>
      </c>
      <c r="C74" s="103">
        <v>409</v>
      </c>
      <c r="D74" s="104">
        <v>2400000000</v>
      </c>
      <c r="E74" s="105">
        <v>0</v>
      </c>
      <c r="F74" s="106">
        <f>F81</f>
        <v>1208.22</v>
      </c>
      <c r="G74" s="106">
        <v>0</v>
      </c>
    </row>
    <row r="75" spans="1:7" ht="63.75" hidden="1" x14ac:dyDescent="0.2">
      <c r="A75" s="87">
        <v>0</v>
      </c>
      <c r="B75" s="83" t="s">
        <v>59</v>
      </c>
      <c r="C75" s="103">
        <v>409</v>
      </c>
      <c r="D75" s="104" t="s">
        <v>19</v>
      </c>
      <c r="E75" s="105">
        <v>0</v>
      </c>
      <c r="F75" s="106">
        <v>0</v>
      </c>
      <c r="G75" s="106">
        <v>0</v>
      </c>
    </row>
    <row r="76" spans="1:7" ht="63.75" hidden="1" x14ac:dyDescent="0.2">
      <c r="A76" s="87">
        <v>0</v>
      </c>
      <c r="B76" s="83" t="s">
        <v>59</v>
      </c>
      <c r="C76" s="103">
        <v>409</v>
      </c>
      <c r="D76" s="104" t="s">
        <v>19</v>
      </c>
      <c r="E76" s="105">
        <v>0</v>
      </c>
      <c r="F76" s="106">
        <v>0</v>
      </c>
      <c r="G76" s="106">
        <v>0</v>
      </c>
    </row>
    <row r="77" spans="1:7" ht="25.5" hidden="1" x14ac:dyDescent="0.2">
      <c r="A77" s="87">
        <v>0</v>
      </c>
      <c r="B77" s="83" t="s">
        <v>53</v>
      </c>
      <c r="C77" s="103">
        <v>409</v>
      </c>
      <c r="D77" s="104" t="s">
        <v>20</v>
      </c>
      <c r="E77" s="105">
        <v>0</v>
      </c>
      <c r="F77" s="106">
        <v>0</v>
      </c>
      <c r="G77" s="106">
        <v>0</v>
      </c>
    </row>
    <row r="78" spans="1:7" ht="25.5" hidden="1" x14ac:dyDescent="0.2">
      <c r="A78" s="87">
        <v>0</v>
      </c>
      <c r="B78" s="83" t="s">
        <v>53</v>
      </c>
      <c r="C78" s="103">
        <v>409</v>
      </c>
      <c r="D78" s="104" t="s">
        <v>20</v>
      </c>
      <c r="E78" s="105">
        <v>0</v>
      </c>
      <c r="F78" s="106">
        <v>0</v>
      </c>
      <c r="G78" s="106">
        <v>0</v>
      </c>
    </row>
    <row r="79" spans="1:7" ht="25.5" hidden="1" x14ac:dyDescent="0.2">
      <c r="A79" s="87">
        <v>0</v>
      </c>
      <c r="B79" s="83" t="s">
        <v>53</v>
      </c>
      <c r="C79" s="103">
        <v>409</v>
      </c>
      <c r="D79" s="104" t="s">
        <v>20</v>
      </c>
      <c r="E79" s="105">
        <v>0</v>
      </c>
      <c r="F79" s="106">
        <v>0</v>
      </c>
      <c r="G79" s="106">
        <v>0</v>
      </c>
    </row>
    <row r="80" spans="1:7" ht="25.5" hidden="1" x14ac:dyDescent="0.2">
      <c r="A80" s="87">
        <v>0</v>
      </c>
      <c r="B80" s="83" t="s">
        <v>53</v>
      </c>
      <c r="C80" s="103">
        <v>409</v>
      </c>
      <c r="D80" s="104" t="s">
        <v>20</v>
      </c>
      <c r="E80" s="105">
        <v>0</v>
      </c>
      <c r="F80" s="106">
        <v>0</v>
      </c>
      <c r="G80" s="106">
        <v>0</v>
      </c>
    </row>
    <row r="81" spans="1:7" ht="28.5" customHeight="1" x14ac:dyDescent="0.2">
      <c r="A81" s="87">
        <v>0</v>
      </c>
      <c r="B81" s="83" t="s">
        <v>41</v>
      </c>
      <c r="C81" s="103">
        <v>409</v>
      </c>
      <c r="D81" s="104">
        <v>2400000000</v>
      </c>
      <c r="E81" s="105">
        <v>200</v>
      </c>
      <c r="F81" s="106">
        <f>F82</f>
        <v>1208.22</v>
      </c>
      <c r="G81" s="106">
        <v>0</v>
      </c>
    </row>
    <row r="82" spans="1:7" ht="27" customHeight="1" x14ac:dyDescent="0.2">
      <c r="A82" s="87">
        <v>0</v>
      </c>
      <c r="B82" s="83" t="s">
        <v>42</v>
      </c>
      <c r="C82" s="103">
        <v>409</v>
      </c>
      <c r="D82" s="104">
        <v>2400000000</v>
      </c>
      <c r="E82" s="105">
        <v>240</v>
      </c>
      <c r="F82" s="106">
        <v>1208.22</v>
      </c>
      <c r="G82" s="106">
        <v>0</v>
      </c>
    </row>
    <row r="83" spans="1:7" ht="15" customHeight="1" x14ac:dyDescent="0.2">
      <c r="A83" s="87"/>
      <c r="B83" s="209" t="s">
        <v>301</v>
      </c>
      <c r="C83" s="210">
        <v>502</v>
      </c>
      <c r="D83" s="101"/>
      <c r="E83" s="211"/>
      <c r="F83" s="102">
        <f t="shared" ref="F83:G87" si="0">F84</f>
        <v>1701.1410000000001</v>
      </c>
      <c r="G83" s="106">
        <f t="shared" si="0"/>
        <v>0</v>
      </c>
    </row>
    <row r="84" spans="1:7" ht="50.25" customHeight="1" x14ac:dyDescent="0.2">
      <c r="A84" s="87"/>
      <c r="B84" s="83" t="s">
        <v>299</v>
      </c>
      <c r="C84" s="108">
        <v>502</v>
      </c>
      <c r="D84" s="104">
        <v>3400000000</v>
      </c>
      <c r="E84" s="211"/>
      <c r="F84" s="106">
        <f>SUM(F87+F85)</f>
        <v>1701.1410000000001</v>
      </c>
      <c r="G84" s="106">
        <f>G87</f>
        <v>0</v>
      </c>
    </row>
    <row r="85" spans="1:7" ht="63.75" x14ac:dyDescent="0.2">
      <c r="A85" s="87">
        <v>0</v>
      </c>
      <c r="B85" s="83" t="s">
        <v>39</v>
      </c>
      <c r="C85" s="103">
        <v>502</v>
      </c>
      <c r="D85" s="104">
        <v>3400000000</v>
      </c>
      <c r="E85" s="105">
        <v>100</v>
      </c>
      <c r="F85" s="106">
        <f>F86</f>
        <v>566.24099999999999</v>
      </c>
      <c r="G85" s="106">
        <f>G86</f>
        <v>0</v>
      </c>
    </row>
    <row r="86" spans="1:7" s="14" customFormat="1" ht="18.75" customHeight="1" x14ac:dyDescent="0.2">
      <c r="A86" s="87">
        <v>0</v>
      </c>
      <c r="B86" s="83" t="s">
        <v>75</v>
      </c>
      <c r="C86" s="103">
        <v>502</v>
      </c>
      <c r="D86" s="104">
        <v>3400000000</v>
      </c>
      <c r="E86" s="105">
        <v>110</v>
      </c>
      <c r="F86" s="106">
        <v>566.24099999999999</v>
      </c>
      <c r="G86" s="106"/>
    </row>
    <row r="87" spans="1:7" ht="23.25" customHeight="1" x14ac:dyDescent="0.2">
      <c r="A87" s="87"/>
      <c r="B87" s="107" t="s">
        <v>41</v>
      </c>
      <c r="C87" s="108">
        <v>502</v>
      </c>
      <c r="D87" s="104">
        <v>3400000000</v>
      </c>
      <c r="E87" s="110">
        <v>200</v>
      </c>
      <c r="F87" s="106">
        <f t="shared" si="0"/>
        <v>1134.9000000000001</v>
      </c>
      <c r="G87" s="106">
        <f t="shared" si="0"/>
        <v>0</v>
      </c>
    </row>
    <row r="88" spans="1:7" ht="29.25" customHeight="1" x14ac:dyDescent="0.2">
      <c r="A88" s="87"/>
      <c r="B88" s="107" t="s">
        <v>42</v>
      </c>
      <c r="C88" s="108">
        <v>502</v>
      </c>
      <c r="D88" s="104">
        <v>3400000000</v>
      </c>
      <c r="E88" s="110">
        <v>240</v>
      </c>
      <c r="F88" s="106">
        <v>1134.9000000000001</v>
      </c>
      <c r="G88" s="106">
        <v>0</v>
      </c>
    </row>
    <row r="89" spans="1:7" s="10" customFormat="1" ht="15.75" customHeight="1" x14ac:dyDescent="0.2">
      <c r="A89" s="87"/>
      <c r="B89" s="99" t="s">
        <v>86</v>
      </c>
      <c r="C89" s="100">
        <v>503</v>
      </c>
      <c r="D89" s="101"/>
      <c r="E89" s="208"/>
      <c r="F89" s="102">
        <f>F119+F95</f>
        <v>774.67700000000002</v>
      </c>
      <c r="G89" s="102">
        <f>G119</f>
        <v>0</v>
      </c>
    </row>
    <row r="90" spans="1:7" s="10" customFormat="1" ht="38.25" hidden="1" x14ac:dyDescent="0.2">
      <c r="A90" s="87"/>
      <c r="B90" s="83" t="s">
        <v>127</v>
      </c>
      <c r="C90" s="103">
        <v>503</v>
      </c>
      <c r="D90" s="104">
        <v>900000000</v>
      </c>
      <c r="E90" s="105"/>
      <c r="F90" s="106">
        <f>F91+F99</f>
        <v>774.67700000000002</v>
      </c>
      <c r="G90" s="106">
        <f>G91+G99</f>
        <v>0</v>
      </c>
    </row>
    <row r="91" spans="1:7" s="10" customFormat="1" ht="76.5" hidden="1" x14ac:dyDescent="0.2">
      <c r="A91" s="87"/>
      <c r="B91" s="83" t="s">
        <v>83</v>
      </c>
      <c r="C91" s="103">
        <v>503</v>
      </c>
      <c r="D91" s="104" t="s">
        <v>31</v>
      </c>
      <c r="E91" s="105"/>
      <c r="F91" s="106">
        <f>F92+F96</f>
        <v>774.67700000000002</v>
      </c>
      <c r="G91" s="106">
        <f>G92+G96</f>
        <v>0</v>
      </c>
    </row>
    <row r="92" spans="1:7" s="10" customFormat="1" ht="25.5" hidden="1" x14ac:dyDescent="0.2">
      <c r="A92" s="87"/>
      <c r="B92" s="83" t="s">
        <v>94</v>
      </c>
      <c r="C92" s="103">
        <v>503</v>
      </c>
      <c r="D92" s="104" t="s">
        <v>92</v>
      </c>
      <c r="E92" s="105"/>
      <c r="F92" s="106">
        <f>F93</f>
        <v>0</v>
      </c>
      <c r="G92" s="106">
        <f t="shared" ref="G92:G93" si="1">G93</f>
        <v>0</v>
      </c>
    </row>
    <row r="93" spans="1:7" s="10" customFormat="1" ht="25.5" hidden="1" x14ac:dyDescent="0.2">
      <c r="A93" s="87"/>
      <c r="B93" s="83" t="s">
        <v>41</v>
      </c>
      <c r="C93" s="103">
        <v>503</v>
      </c>
      <c r="D93" s="104" t="s">
        <v>92</v>
      </c>
      <c r="E93" s="105">
        <v>200</v>
      </c>
      <c r="F93" s="106">
        <f>F94</f>
        <v>0</v>
      </c>
      <c r="G93" s="106">
        <f t="shared" si="1"/>
        <v>0</v>
      </c>
    </row>
    <row r="94" spans="1:7" s="10" customFormat="1" ht="25.5" hidden="1" x14ac:dyDescent="0.2">
      <c r="A94" s="87"/>
      <c r="B94" s="83" t="s">
        <v>42</v>
      </c>
      <c r="C94" s="103">
        <v>503</v>
      </c>
      <c r="D94" s="104" t="s">
        <v>92</v>
      </c>
      <c r="E94" s="105">
        <v>240</v>
      </c>
      <c r="F94" s="106"/>
      <c r="G94" s="106"/>
    </row>
    <row r="95" spans="1:7" s="10" customFormat="1" ht="54" customHeight="1" x14ac:dyDescent="0.2">
      <c r="A95" s="87"/>
      <c r="B95" s="83" t="s">
        <v>299</v>
      </c>
      <c r="C95" s="103">
        <v>503</v>
      </c>
      <c r="D95" s="104">
        <v>3400000000</v>
      </c>
      <c r="E95" s="105"/>
      <c r="F95" s="106">
        <f>F96</f>
        <v>774.67700000000002</v>
      </c>
      <c r="G95" s="106"/>
    </row>
    <row r="96" spans="1:7" s="10" customFormat="1" ht="25.5" hidden="1" x14ac:dyDescent="0.2">
      <c r="A96" s="87"/>
      <c r="B96" s="83" t="s">
        <v>119</v>
      </c>
      <c r="C96" s="103">
        <v>503</v>
      </c>
      <c r="D96" s="104">
        <v>4000000000</v>
      </c>
      <c r="E96" s="105"/>
      <c r="F96" s="106">
        <f t="shared" ref="F96:F97" si="2">F97</f>
        <v>774.67700000000002</v>
      </c>
      <c r="G96" s="106"/>
    </row>
    <row r="97" spans="1:7" s="10" customFormat="1" ht="30" customHeight="1" x14ac:dyDescent="0.2">
      <c r="A97" s="87"/>
      <c r="B97" s="83" t="s">
        <v>41</v>
      </c>
      <c r="C97" s="103">
        <v>503</v>
      </c>
      <c r="D97" s="104">
        <v>3400000000</v>
      </c>
      <c r="E97" s="105">
        <v>200</v>
      </c>
      <c r="F97" s="106">
        <f t="shared" si="2"/>
        <v>774.67700000000002</v>
      </c>
      <c r="G97" s="106"/>
    </row>
    <row r="98" spans="1:7" s="10" customFormat="1" ht="30.75" customHeight="1" x14ac:dyDescent="0.2">
      <c r="A98" s="87"/>
      <c r="B98" s="83" t="s">
        <v>42</v>
      </c>
      <c r="C98" s="103">
        <v>503</v>
      </c>
      <c r="D98" s="104">
        <v>3400000000</v>
      </c>
      <c r="E98" s="105">
        <v>240</v>
      </c>
      <c r="F98" s="106">
        <v>774.67700000000002</v>
      </c>
      <c r="G98" s="106"/>
    </row>
    <row r="99" spans="1:7" s="10" customFormat="1" ht="0.75" hidden="1" customHeight="1" x14ac:dyDescent="0.2">
      <c r="A99" s="87"/>
      <c r="B99" s="83" t="s">
        <v>60</v>
      </c>
      <c r="C99" s="103">
        <v>503</v>
      </c>
      <c r="D99" s="104" t="s">
        <v>114</v>
      </c>
      <c r="E99" s="105"/>
      <c r="F99" s="106">
        <f>F100</f>
        <v>0</v>
      </c>
      <c r="G99" s="106"/>
    </row>
    <row r="100" spans="1:7" s="10" customFormat="1" ht="63.75" hidden="1" x14ac:dyDescent="0.2">
      <c r="A100" s="87"/>
      <c r="B100" s="83" t="s">
        <v>131</v>
      </c>
      <c r="C100" s="103">
        <v>503</v>
      </c>
      <c r="D100" s="104" t="s">
        <v>130</v>
      </c>
      <c r="E100" s="105"/>
      <c r="F100" s="106">
        <f>F101</f>
        <v>0</v>
      </c>
      <c r="G100" s="106"/>
    </row>
    <row r="101" spans="1:7" s="10" customFormat="1" ht="25.5" hidden="1" x14ac:dyDescent="0.2">
      <c r="A101" s="87"/>
      <c r="B101" s="83" t="s">
        <v>41</v>
      </c>
      <c r="C101" s="103">
        <v>503</v>
      </c>
      <c r="D101" s="104" t="s">
        <v>130</v>
      </c>
      <c r="E101" s="105">
        <v>200</v>
      </c>
      <c r="F101" s="106">
        <f>F102</f>
        <v>0</v>
      </c>
      <c r="G101" s="106"/>
    </row>
    <row r="102" spans="1:7" s="10" customFormat="1" ht="25.5" hidden="1" x14ac:dyDescent="0.2">
      <c r="A102" s="87"/>
      <c r="B102" s="83" t="s">
        <v>42</v>
      </c>
      <c r="C102" s="103">
        <v>503</v>
      </c>
      <c r="D102" s="104" t="s">
        <v>130</v>
      </c>
      <c r="E102" s="105">
        <v>240</v>
      </c>
      <c r="F102" s="106"/>
      <c r="G102" s="106"/>
    </row>
    <row r="103" spans="1:7" s="10" customFormat="1" ht="1.5" hidden="1" customHeight="1" x14ac:dyDescent="0.2">
      <c r="A103" s="207"/>
      <c r="B103" s="99" t="s">
        <v>126</v>
      </c>
      <c r="C103" s="100">
        <v>602</v>
      </c>
      <c r="D103" s="101"/>
      <c r="E103" s="208"/>
      <c r="F103" s="102">
        <f>F104</f>
        <v>0</v>
      </c>
      <c r="G103" s="102">
        <f>G104</f>
        <v>0</v>
      </c>
    </row>
    <row r="104" spans="1:7" s="10" customFormat="1" ht="25.5" hidden="1" x14ac:dyDescent="0.2">
      <c r="A104" s="87"/>
      <c r="B104" s="83" t="s">
        <v>50</v>
      </c>
      <c r="C104" s="103">
        <v>602</v>
      </c>
      <c r="D104" s="104">
        <v>9000000000</v>
      </c>
      <c r="E104" s="105"/>
      <c r="F104" s="106">
        <f>F105+F110</f>
        <v>0</v>
      </c>
      <c r="G104" s="106">
        <f>G105+G110</f>
        <v>0</v>
      </c>
    </row>
    <row r="105" spans="1:7" s="10" customFormat="1" ht="38.25" hidden="1" x14ac:dyDescent="0.2">
      <c r="A105" s="87"/>
      <c r="B105" s="83" t="s">
        <v>87</v>
      </c>
      <c r="C105" s="103">
        <v>602</v>
      </c>
      <c r="D105" s="104">
        <v>9000070000</v>
      </c>
      <c r="E105" s="105"/>
      <c r="F105" s="106">
        <f t="shared" ref="F105:G108" si="3">F106</f>
        <v>0</v>
      </c>
      <c r="G105" s="106">
        <f t="shared" si="3"/>
        <v>0</v>
      </c>
    </row>
    <row r="106" spans="1:7" s="10" customFormat="1" ht="25.5" hidden="1" x14ac:dyDescent="0.2">
      <c r="A106" s="87"/>
      <c r="B106" s="111" t="s">
        <v>120</v>
      </c>
      <c r="C106" s="103">
        <v>602</v>
      </c>
      <c r="D106" s="104">
        <v>9000076000</v>
      </c>
      <c r="E106" s="105"/>
      <c r="F106" s="106">
        <f t="shared" si="3"/>
        <v>0</v>
      </c>
      <c r="G106" s="106">
        <f t="shared" si="3"/>
        <v>0</v>
      </c>
    </row>
    <row r="107" spans="1:7" s="10" customFormat="1" ht="51" hidden="1" x14ac:dyDescent="0.2">
      <c r="A107" s="87"/>
      <c r="B107" s="111" t="s">
        <v>123</v>
      </c>
      <c r="C107" s="103">
        <v>602</v>
      </c>
      <c r="D107" s="104">
        <v>9000076230</v>
      </c>
      <c r="E107" s="105"/>
      <c r="F107" s="106">
        <f t="shared" si="3"/>
        <v>0</v>
      </c>
      <c r="G107" s="106">
        <f t="shared" si="3"/>
        <v>0</v>
      </c>
    </row>
    <row r="108" spans="1:7" s="10" customFormat="1" ht="25.5" hidden="1" x14ac:dyDescent="0.2">
      <c r="A108" s="87"/>
      <c r="B108" s="83" t="s">
        <v>41</v>
      </c>
      <c r="C108" s="103">
        <v>602</v>
      </c>
      <c r="D108" s="104">
        <v>9000076230</v>
      </c>
      <c r="E108" s="105">
        <v>200</v>
      </c>
      <c r="F108" s="106">
        <f t="shared" si="3"/>
        <v>0</v>
      </c>
      <c r="G108" s="106">
        <f t="shared" si="3"/>
        <v>0</v>
      </c>
    </row>
    <row r="109" spans="1:7" s="10" customFormat="1" ht="25.5" hidden="1" x14ac:dyDescent="0.2">
      <c r="A109" s="87"/>
      <c r="B109" s="83" t="s">
        <v>42</v>
      </c>
      <c r="C109" s="103">
        <v>602</v>
      </c>
      <c r="D109" s="104">
        <v>9000076230</v>
      </c>
      <c r="E109" s="105">
        <v>240</v>
      </c>
      <c r="F109" s="106"/>
      <c r="G109" s="106"/>
    </row>
    <row r="110" spans="1:7" s="10" customFormat="1" ht="89.25" hidden="1" x14ac:dyDescent="0.2">
      <c r="A110" s="87"/>
      <c r="B110" s="83" t="s">
        <v>60</v>
      </c>
      <c r="C110" s="103">
        <v>602</v>
      </c>
      <c r="D110" s="104" t="s">
        <v>21</v>
      </c>
      <c r="E110" s="105"/>
      <c r="F110" s="106">
        <f>F111</f>
        <v>0</v>
      </c>
      <c r="G110" s="106"/>
    </row>
    <row r="111" spans="1:7" s="10" customFormat="1" ht="25.5" hidden="1" x14ac:dyDescent="0.2">
      <c r="A111" s="87"/>
      <c r="B111" s="83" t="s">
        <v>124</v>
      </c>
      <c r="C111" s="103">
        <v>602</v>
      </c>
      <c r="D111" s="104" t="s">
        <v>125</v>
      </c>
      <c r="E111" s="105"/>
      <c r="F111" s="106">
        <f>F112</f>
        <v>0</v>
      </c>
      <c r="G111" s="106"/>
    </row>
    <row r="112" spans="1:7" s="10" customFormat="1" ht="25.5" hidden="1" x14ac:dyDescent="0.2">
      <c r="A112" s="87"/>
      <c r="B112" s="83" t="s">
        <v>41</v>
      </c>
      <c r="C112" s="103">
        <v>602</v>
      </c>
      <c r="D112" s="104" t="s">
        <v>125</v>
      </c>
      <c r="E112" s="105">
        <v>200</v>
      </c>
      <c r="F112" s="106">
        <f>F113</f>
        <v>0</v>
      </c>
      <c r="G112" s="106"/>
    </row>
    <row r="113" spans="1:7" s="10" customFormat="1" ht="25.5" hidden="1" x14ac:dyDescent="0.2">
      <c r="A113" s="87"/>
      <c r="B113" s="83" t="s">
        <v>42</v>
      </c>
      <c r="C113" s="103">
        <v>602</v>
      </c>
      <c r="D113" s="104" t="s">
        <v>125</v>
      </c>
      <c r="E113" s="105">
        <v>240</v>
      </c>
      <c r="F113" s="106"/>
      <c r="G113" s="106"/>
    </row>
    <row r="114" spans="1:7" s="10" customFormat="1" hidden="1" x14ac:dyDescent="0.2">
      <c r="A114" s="207"/>
      <c r="B114" s="99" t="s">
        <v>134</v>
      </c>
      <c r="C114" s="100">
        <v>605</v>
      </c>
      <c r="D114" s="101"/>
      <c r="E114" s="208"/>
      <c r="F114" s="102">
        <f>F115</f>
        <v>0</v>
      </c>
      <c r="G114" s="102">
        <f>G115</f>
        <v>0</v>
      </c>
    </row>
    <row r="115" spans="1:7" s="10" customFormat="1" ht="25.5" hidden="1" x14ac:dyDescent="0.2">
      <c r="A115" s="87"/>
      <c r="B115" s="83" t="s">
        <v>50</v>
      </c>
      <c r="C115" s="103">
        <v>605</v>
      </c>
      <c r="D115" s="104">
        <v>9000000000</v>
      </c>
      <c r="E115" s="105"/>
      <c r="F115" s="106">
        <f>F116</f>
        <v>0</v>
      </c>
      <c r="G115" s="106">
        <f>G116</f>
        <v>0</v>
      </c>
    </row>
    <row r="116" spans="1:7" s="10" customFormat="1" ht="25.5" hidden="1" x14ac:dyDescent="0.2">
      <c r="A116" s="87"/>
      <c r="B116" s="50" t="s">
        <v>144</v>
      </c>
      <c r="C116" s="103">
        <v>605</v>
      </c>
      <c r="D116" s="104">
        <v>9060000000</v>
      </c>
      <c r="E116" s="105"/>
      <c r="F116" s="106">
        <f>F117</f>
        <v>0</v>
      </c>
      <c r="G116" s="106">
        <f t="shared" ref="G116:G117" si="4">G117</f>
        <v>0</v>
      </c>
    </row>
    <row r="117" spans="1:7" s="10" customFormat="1" ht="25.5" hidden="1" x14ac:dyDescent="0.2">
      <c r="A117" s="87"/>
      <c r="B117" s="83" t="s">
        <v>133</v>
      </c>
      <c r="C117" s="103">
        <v>605</v>
      </c>
      <c r="D117" s="104">
        <v>9060000000</v>
      </c>
      <c r="E117" s="105">
        <v>200</v>
      </c>
      <c r="F117" s="106">
        <f>F118</f>
        <v>0</v>
      </c>
      <c r="G117" s="106">
        <f t="shared" si="4"/>
        <v>0</v>
      </c>
    </row>
    <row r="118" spans="1:7" s="10" customFormat="1" ht="25.5" hidden="1" x14ac:dyDescent="0.2">
      <c r="A118" s="87"/>
      <c r="B118" s="83" t="s">
        <v>42</v>
      </c>
      <c r="C118" s="103">
        <v>605</v>
      </c>
      <c r="D118" s="104">
        <v>9060000000</v>
      </c>
      <c r="E118" s="105">
        <v>240</v>
      </c>
      <c r="F118" s="106">
        <v>0</v>
      </c>
      <c r="G118" s="106">
        <v>0</v>
      </c>
    </row>
    <row r="119" spans="1:7" s="10" customFormat="1" ht="52.5" hidden="1" customHeight="1" x14ac:dyDescent="0.2">
      <c r="A119" s="87"/>
      <c r="B119" s="83" t="s">
        <v>164</v>
      </c>
      <c r="C119" s="103">
        <v>503</v>
      </c>
      <c r="D119" s="104">
        <v>4500000000</v>
      </c>
      <c r="E119" s="105"/>
      <c r="F119" s="106">
        <f>F120</f>
        <v>0</v>
      </c>
      <c r="G119" s="106">
        <f>G120</f>
        <v>0</v>
      </c>
    </row>
    <row r="120" spans="1:7" s="10" customFormat="1" ht="28.5" hidden="1" customHeight="1" x14ac:dyDescent="0.2">
      <c r="A120" s="87"/>
      <c r="B120" s="83" t="s">
        <v>41</v>
      </c>
      <c r="C120" s="103">
        <v>503</v>
      </c>
      <c r="D120" s="104">
        <v>4500000000</v>
      </c>
      <c r="E120" s="105">
        <v>200</v>
      </c>
      <c r="F120" s="106">
        <f>F121</f>
        <v>0</v>
      </c>
      <c r="G120" s="106">
        <f>G121</f>
        <v>0</v>
      </c>
    </row>
    <row r="121" spans="1:7" s="10" customFormat="1" ht="40.5" hidden="1" customHeight="1" x14ac:dyDescent="0.2">
      <c r="A121" s="87"/>
      <c r="B121" s="83" t="s">
        <v>42</v>
      </c>
      <c r="C121" s="103">
        <v>503</v>
      </c>
      <c r="D121" s="104">
        <v>4500000000</v>
      </c>
      <c r="E121" s="105">
        <v>240</v>
      </c>
      <c r="F121" s="106"/>
      <c r="G121" s="106"/>
    </row>
    <row r="122" spans="1:7" s="10" customFormat="1" ht="15.75" customHeight="1" x14ac:dyDescent="0.2">
      <c r="A122" s="87"/>
      <c r="B122" s="99" t="s">
        <v>166</v>
      </c>
      <c r="C122" s="100">
        <v>702</v>
      </c>
      <c r="D122" s="104"/>
      <c r="E122" s="105"/>
      <c r="F122" s="102">
        <f>F123</f>
        <v>921.48699999999997</v>
      </c>
      <c r="G122" s="102">
        <f>G123</f>
        <v>921.48699999999997</v>
      </c>
    </row>
    <row r="123" spans="1:7" s="10" customFormat="1" ht="54" customHeight="1" x14ac:dyDescent="0.2">
      <c r="A123" s="87"/>
      <c r="B123" s="83" t="s">
        <v>299</v>
      </c>
      <c r="C123" s="103">
        <v>702</v>
      </c>
      <c r="D123" s="104">
        <v>3400000000</v>
      </c>
      <c r="E123" s="105"/>
      <c r="F123" s="106">
        <f>F124+F126</f>
        <v>921.48699999999997</v>
      </c>
      <c r="G123" s="106">
        <f>G124+G126</f>
        <v>921.48699999999997</v>
      </c>
    </row>
    <row r="124" spans="1:7" s="10" customFormat="1" ht="64.5" customHeight="1" x14ac:dyDescent="0.2">
      <c r="A124" s="87"/>
      <c r="B124" s="83" t="s">
        <v>39</v>
      </c>
      <c r="C124" s="103">
        <v>702</v>
      </c>
      <c r="D124" s="104">
        <v>3400000000</v>
      </c>
      <c r="E124" s="105">
        <v>100</v>
      </c>
      <c r="F124" s="106">
        <f>F125</f>
        <v>450.16899999999998</v>
      </c>
      <c r="G124" s="106">
        <f>G125</f>
        <v>450.16899999999998</v>
      </c>
    </row>
    <row r="125" spans="1:7" s="10" customFormat="1" ht="22.5" customHeight="1" x14ac:dyDescent="0.2">
      <c r="A125" s="87"/>
      <c r="B125" s="83" t="s">
        <v>75</v>
      </c>
      <c r="C125" s="103">
        <v>702</v>
      </c>
      <c r="D125" s="104">
        <v>3400000000</v>
      </c>
      <c r="E125" s="105">
        <v>110</v>
      </c>
      <c r="F125" s="106">
        <v>450.16899999999998</v>
      </c>
      <c r="G125" s="106">
        <v>450.16899999999998</v>
      </c>
    </row>
    <row r="126" spans="1:7" s="10" customFormat="1" ht="27.75" customHeight="1" x14ac:dyDescent="0.2">
      <c r="A126" s="87"/>
      <c r="B126" s="83" t="s">
        <v>41</v>
      </c>
      <c r="C126" s="103">
        <v>702</v>
      </c>
      <c r="D126" s="104">
        <v>3400000000</v>
      </c>
      <c r="E126" s="105">
        <v>200</v>
      </c>
      <c r="F126" s="106">
        <f>F127</f>
        <v>471.31799999999998</v>
      </c>
      <c r="G126" s="106">
        <f>G127</f>
        <v>471.31799999999998</v>
      </c>
    </row>
    <row r="127" spans="1:7" s="10" customFormat="1" ht="29.25" customHeight="1" x14ac:dyDescent="0.2">
      <c r="A127" s="87"/>
      <c r="B127" s="83" t="s">
        <v>42</v>
      </c>
      <c r="C127" s="103">
        <v>702</v>
      </c>
      <c r="D127" s="104">
        <v>3400000000</v>
      </c>
      <c r="E127" s="105">
        <v>240</v>
      </c>
      <c r="F127" s="106">
        <v>471.31799999999998</v>
      </c>
      <c r="G127" s="106">
        <v>471.31799999999998</v>
      </c>
    </row>
    <row r="128" spans="1:7" x14ac:dyDescent="0.2">
      <c r="A128" s="87">
        <v>0</v>
      </c>
      <c r="B128" s="99" t="s">
        <v>82</v>
      </c>
      <c r="C128" s="100">
        <v>707</v>
      </c>
      <c r="D128" s="101">
        <v>0</v>
      </c>
      <c r="E128" s="208">
        <v>0</v>
      </c>
      <c r="F128" s="102">
        <f>F129</f>
        <v>13.832000000000001</v>
      </c>
      <c r="G128" s="102"/>
    </row>
    <row r="129" spans="1:7" ht="54.75" customHeight="1" x14ac:dyDescent="0.2">
      <c r="A129" s="87">
        <v>0</v>
      </c>
      <c r="B129" s="83" t="s">
        <v>299</v>
      </c>
      <c r="C129" s="103">
        <v>707</v>
      </c>
      <c r="D129" s="104">
        <v>3400000000</v>
      </c>
      <c r="E129" s="105">
        <v>0</v>
      </c>
      <c r="F129" s="106">
        <f>F135</f>
        <v>13.832000000000001</v>
      </c>
      <c r="G129" s="106">
        <f>G135</f>
        <v>0</v>
      </c>
    </row>
    <row r="130" spans="1:7" ht="38.25" hidden="1" x14ac:dyDescent="0.2">
      <c r="A130" s="87">
        <v>0</v>
      </c>
      <c r="B130" s="83" t="s">
        <v>62</v>
      </c>
      <c r="C130" s="103">
        <v>707</v>
      </c>
      <c r="D130" s="104" t="s">
        <v>23</v>
      </c>
      <c r="E130" s="105">
        <v>0</v>
      </c>
      <c r="F130" s="106">
        <v>0</v>
      </c>
      <c r="G130" s="106">
        <v>1</v>
      </c>
    </row>
    <row r="131" spans="1:7" ht="51" hidden="1" x14ac:dyDescent="0.2">
      <c r="A131" s="87">
        <v>0</v>
      </c>
      <c r="B131" s="83" t="s">
        <v>54</v>
      </c>
      <c r="C131" s="103">
        <v>707</v>
      </c>
      <c r="D131" s="104" t="s">
        <v>24</v>
      </c>
      <c r="E131" s="105">
        <v>0</v>
      </c>
      <c r="F131" s="106">
        <v>0</v>
      </c>
      <c r="G131" s="106">
        <v>0</v>
      </c>
    </row>
    <row r="132" spans="1:7" ht="51" hidden="1" x14ac:dyDescent="0.2">
      <c r="A132" s="87">
        <v>0</v>
      </c>
      <c r="B132" s="83" t="s">
        <v>54</v>
      </c>
      <c r="C132" s="103">
        <v>707</v>
      </c>
      <c r="D132" s="104" t="s">
        <v>24</v>
      </c>
      <c r="E132" s="105">
        <v>0</v>
      </c>
      <c r="F132" s="106">
        <v>0</v>
      </c>
      <c r="G132" s="106">
        <v>0</v>
      </c>
    </row>
    <row r="133" spans="1:7" ht="51" hidden="1" x14ac:dyDescent="0.2">
      <c r="A133" s="87">
        <v>0</v>
      </c>
      <c r="B133" s="83" t="s">
        <v>54</v>
      </c>
      <c r="C133" s="103">
        <v>707</v>
      </c>
      <c r="D133" s="104" t="s">
        <v>24</v>
      </c>
      <c r="E133" s="105">
        <v>0</v>
      </c>
      <c r="F133" s="106">
        <v>0</v>
      </c>
      <c r="G133" s="106">
        <v>0</v>
      </c>
    </row>
    <row r="134" spans="1:7" ht="51" hidden="1" x14ac:dyDescent="0.2">
      <c r="A134" s="87">
        <v>0</v>
      </c>
      <c r="B134" s="83" t="s">
        <v>54</v>
      </c>
      <c r="C134" s="103">
        <v>707</v>
      </c>
      <c r="D134" s="104" t="s">
        <v>24</v>
      </c>
      <c r="E134" s="105">
        <v>0</v>
      </c>
      <c r="F134" s="106">
        <v>0</v>
      </c>
      <c r="G134" s="106">
        <v>0</v>
      </c>
    </row>
    <row r="135" spans="1:7" ht="16.5" customHeight="1" x14ac:dyDescent="0.2">
      <c r="A135" s="87">
        <v>0</v>
      </c>
      <c r="B135" s="83" t="s">
        <v>47</v>
      </c>
      <c r="C135" s="103">
        <v>707</v>
      </c>
      <c r="D135" s="104">
        <v>3400000000</v>
      </c>
      <c r="E135" s="105">
        <v>500</v>
      </c>
      <c r="F135" s="106">
        <f>F136</f>
        <v>13.832000000000001</v>
      </c>
      <c r="G135" s="106">
        <f>G136</f>
        <v>0</v>
      </c>
    </row>
    <row r="136" spans="1:7" x14ac:dyDescent="0.2">
      <c r="A136" s="87">
        <v>0</v>
      </c>
      <c r="B136" s="83" t="s">
        <v>48</v>
      </c>
      <c r="C136" s="103">
        <v>707</v>
      </c>
      <c r="D136" s="104">
        <v>3400000000</v>
      </c>
      <c r="E136" s="105">
        <v>540</v>
      </c>
      <c r="F136" s="106">
        <v>13.832000000000001</v>
      </c>
      <c r="G136" s="106"/>
    </row>
    <row r="137" spans="1:7" ht="76.5" hidden="1" x14ac:dyDescent="0.2">
      <c r="A137" s="87">
        <v>0</v>
      </c>
      <c r="B137" s="83" t="s">
        <v>95</v>
      </c>
      <c r="C137" s="103">
        <v>707</v>
      </c>
      <c r="D137" s="104" t="s">
        <v>105</v>
      </c>
      <c r="E137" s="105">
        <v>0</v>
      </c>
      <c r="F137" s="106">
        <f>F138</f>
        <v>0</v>
      </c>
      <c r="G137" s="106">
        <f>G138</f>
        <v>0</v>
      </c>
    </row>
    <row r="138" spans="1:7" ht="67.5" hidden="1" customHeight="1" x14ac:dyDescent="0.2">
      <c r="A138" s="87">
        <v>0</v>
      </c>
      <c r="B138" s="83" t="s">
        <v>63</v>
      </c>
      <c r="C138" s="103">
        <v>707</v>
      </c>
      <c r="D138" s="104" t="s">
        <v>97</v>
      </c>
      <c r="E138" s="105">
        <v>0</v>
      </c>
      <c r="F138" s="106">
        <f>F141</f>
        <v>0</v>
      </c>
      <c r="G138" s="106">
        <f>G141</f>
        <v>0</v>
      </c>
    </row>
    <row r="139" spans="1:7" ht="63.75" hidden="1" x14ac:dyDescent="0.2">
      <c r="A139" s="87">
        <v>0</v>
      </c>
      <c r="B139" s="83" t="s">
        <v>63</v>
      </c>
      <c r="C139" s="103">
        <v>707</v>
      </c>
      <c r="D139" s="104" t="s">
        <v>25</v>
      </c>
      <c r="E139" s="105">
        <v>0</v>
      </c>
      <c r="F139" s="106">
        <v>0</v>
      </c>
      <c r="G139" s="106">
        <v>0</v>
      </c>
    </row>
    <row r="140" spans="1:7" ht="63.75" hidden="1" x14ac:dyDescent="0.2">
      <c r="A140" s="87">
        <v>0</v>
      </c>
      <c r="B140" s="83" t="s">
        <v>63</v>
      </c>
      <c r="C140" s="103">
        <v>707</v>
      </c>
      <c r="D140" s="104" t="s">
        <v>25</v>
      </c>
      <c r="E140" s="105">
        <v>0</v>
      </c>
      <c r="F140" s="106">
        <v>0</v>
      </c>
      <c r="G140" s="106">
        <v>0</v>
      </c>
    </row>
    <row r="141" spans="1:7" ht="51" hidden="1" x14ac:dyDescent="0.2">
      <c r="A141" s="87">
        <v>0</v>
      </c>
      <c r="B141" s="83" t="s">
        <v>64</v>
      </c>
      <c r="C141" s="103">
        <v>707</v>
      </c>
      <c r="D141" s="104" t="s">
        <v>98</v>
      </c>
      <c r="E141" s="105">
        <v>0</v>
      </c>
      <c r="F141" s="106">
        <f>F142</f>
        <v>0</v>
      </c>
      <c r="G141" s="106">
        <f>G142</f>
        <v>0</v>
      </c>
    </row>
    <row r="142" spans="1:7" ht="25.5" hidden="1" x14ac:dyDescent="0.2">
      <c r="A142" s="87">
        <v>0</v>
      </c>
      <c r="B142" s="83" t="s">
        <v>55</v>
      </c>
      <c r="C142" s="103">
        <v>707</v>
      </c>
      <c r="D142" s="104" t="s">
        <v>98</v>
      </c>
      <c r="E142" s="105">
        <v>600</v>
      </c>
      <c r="F142" s="106">
        <f>F143</f>
        <v>0</v>
      </c>
      <c r="G142" s="106">
        <f>G143</f>
        <v>0</v>
      </c>
    </row>
    <row r="143" spans="1:7" hidden="1" x14ac:dyDescent="0.2">
      <c r="A143" s="87">
        <v>0</v>
      </c>
      <c r="B143" s="83" t="s">
        <v>56</v>
      </c>
      <c r="C143" s="103">
        <v>707</v>
      </c>
      <c r="D143" s="104" t="s">
        <v>98</v>
      </c>
      <c r="E143" s="105">
        <v>620</v>
      </c>
      <c r="F143" s="106"/>
      <c r="G143" s="106"/>
    </row>
    <row r="144" spans="1:7" x14ac:dyDescent="0.2">
      <c r="A144" s="87">
        <v>0</v>
      </c>
      <c r="B144" s="99" t="s">
        <v>66</v>
      </c>
      <c r="C144" s="100">
        <v>801</v>
      </c>
      <c r="D144" s="101">
        <v>0</v>
      </c>
      <c r="E144" s="208">
        <v>0</v>
      </c>
      <c r="F144" s="102">
        <f>F145+F169+F181</f>
        <v>5051.46</v>
      </c>
      <c r="G144" s="102">
        <f>G145+G169+G181</f>
        <v>0</v>
      </c>
    </row>
    <row r="145" spans="1:7" ht="50.25" customHeight="1" x14ac:dyDescent="0.2">
      <c r="A145" s="87">
        <v>0</v>
      </c>
      <c r="B145" s="83" t="s">
        <v>299</v>
      </c>
      <c r="C145" s="103">
        <v>801</v>
      </c>
      <c r="D145" s="104">
        <v>3400000000</v>
      </c>
      <c r="E145" s="105">
        <v>0</v>
      </c>
      <c r="F145" s="106">
        <f>F151+F190+F192+F194</f>
        <v>5051.46</v>
      </c>
      <c r="G145" s="106">
        <f>G151</f>
        <v>0</v>
      </c>
    </row>
    <row r="146" spans="1:7" ht="38.25" hidden="1" x14ac:dyDescent="0.2">
      <c r="A146" s="87">
        <v>0</v>
      </c>
      <c r="B146" s="83" t="s">
        <v>62</v>
      </c>
      <c r="C146" s="103">
        <v>801</v>
      </c>
      <c r="D146" s="104" t="s">
        <v>23</v>
      </c>
      <c r="E146" s="105">
        <v>0</v>
      </c>
      <c r="F146" s="106">
        <v>0</v>
      </c>
      <c r="G146" s="106">
        <v>0</v>
      </c>
    </row>
    <row r="147" spans="1:7" ht="51" hidden="1" x14ac:dyDescent="0.2">
      <c r="A147" s="87">
        <v>0</v>
      </c>
      <c r="B147" s="83" t="s">
        <v>54</v>
      </c>
      <c r="C147" s="103">
        <v>801</v>
      </c>
      <c r="D147" s="104" t="s">
        <v>27</v>
      </c>
      <c r="E147" s="105">
        <v>0</v>
      </c>
      <c r="F147" s="106">
        <v>0</v>
      </c>
      <c r="G147" s="106">
        <v>0</v>
      </c>
    </row>
    <row r="148" spans="1:7" ht="51" hidden="1" x14ac:dyDescent="0.2">
      <c r="A148" s="87">
        <v>0</v>
      </c>
      <c r="B148" s="83" t="s">
        <v>54</v>
      </c>
      <c r="C148" s="103">
        <v>801</v>
      </c>
      <c r="D148" s="104" t="s">
        <v>27</v>
      </c>
      <c r="E148" s="105">
        <v>0</v>
      </c>
      <c r="F148" s="106">
        <v>0</v>
      </c>
      <c r="G148" s="106">
        <v>0</v>
      </c>
    </row>
    <row r="149" spans="1:7" ht="51" hidden="1" x14ac:dyDescent="0.2">
      <c r="A149" s="87">
        <v>0</v>
      </c>
      <c r="B149" s="83" t="s">
        <v>54</v>
      </c>
      <c r="C149" s="103">
        <v>801</v>
      </c>
      <c r="D149" s="104" t="s">
        <v>27</v>
      </c>
      <c r="E149" s="105">
        <v>0</v>
      </c>
      <c r="F149" s="106">
        <v>0</v>
      </c>
      <c r="G149" s="106">
        <v>0</v>
      </c>
    </row>
    <row r="150" spans="1:7" ht="51" hidden="1" x14ac:dyDescent="0.2">
      <c r="A150" s="87">
        <v>0</v>
      </c>
      <c r="B150" s="83" t="s">
        <v>54</v>
      </c>
      <c r="C150" s="103">
        <v>801</v>
      </c>
      <c r="D150" s="104" t="s">
        <v>27</v>
      </c>
      <c r="E150" s="105">
        <v>0</v>
      </c>
      <c r="F150" s="106">
        <v>0</v>
      </c>
      <c r="G150" s="106">
        <v>0</v>
      </c>
    </row>
    <row r="151" spans="1:7" ht="63.75" x14ac:dyDescent="0.2">
      <c r="A151" s="87">
        <v>0</v>
      </c>
      <c r="B151" s="83" t="s">
        <v>39</v>
      </c>
      <c r="C151" s="103">
        <v>801</v>
      </c>
      <c r="D151" s="104">
        <v>3400000000</v>
      </c>
      <c r="E151" s="105">
        <v>100</v>
      </c>
      <c r="F151" s="106">
        <f>F152</f>
        <v>2395.4349999999999</v>
      </c>
      <c r="G151" s="106">
        <f>G152</f>
        <v>0</v>
      </c>
    </row>
    <row r="152" spans="1:7" s="14" customFormat="1" ht="18.75" customHeight="1" x14ac:dyDescent="0.2">
      <c r="A152" s="87">
        <v>0</v>
      </c>
      <c r="B152" s="83" t="s">
        <v>75</v>
      </c>
      <c r="C152" s="103">
        <v>801</v>
      </c>
      <c r="D152" s="104">
        <v>3400000000</v>
      </c>
      <c r="E152" s="105">
        <v>110</v>
      </c>
      <c r="F152" s="106">
        <v>2395.4349999999999</v>
      </c>
      <c r="G152" s="106"/>
    </row>
    <row r="153" spans="1:7" s="14" customFormat="1" ht="0.75" hidden="1" customHeight="1" x14ac:dyDescent="0.2">
      <c r="A153" s="87"/>
      <c r="B153" s="83" t="s">
        <v>90</v>
      </c>
      <c r="C153" s="103">
        <v>801</v>
      </c>
      <c r="D153" s="104" t="s">
        <v>27</v>
      </c>
      <c r="E153" s="105">
        <v>400</v>
      </c>
      <c r="F153" s="106"/>
      <c r="G153" s="106"/>
    </row>
    <row r="154" spans="1:7" s="14" customFormat="1" ht="51" hidden="1" x14ac:dyDescent="0.2">
      <c r="A154" s="87"/>
      <c r="B154" s="83" t="s">
        <v>132</v>
      </c>
      <c r="C154" s="103">
        <v>801</v>
      </c>
      <c r="D154" s="104" t="s">
        <v>27</v>
      </c>
      <c r="E154" s="105">
        <v>460</v>
      </c>
      <c r="F154" s="106"/>
      <c r="G154" s="106"/>
    </row>
    <row r="155" spans="1:7" ht="76.5" hidden="1" x14ac:dyDescent="0.2">
      <c r="A155" s="87">
        <v>0</v>
      </c>
      <c r="B155" s="83" t="s">
        <v>95</v>
      </c>
      <c r="C155" s="103">
        <v>801</v>
      </c>
      <c r="D155" s="104" t="s">
        <v>99</v>
      </c>
      <c r="E155" s="105">
        <v>0</v>
      </c>
      <c r="F155" s="106">
        <f>F156</f>
        <v>0</v>
      </c>
      <c r="G155" s="106">
        <f>G156</f>
        <v>0</v>
      </c>
    </row>
    <row r="156" spans="1:7" ht="75" hidden="1" customHeight="1" x14ac:dyDescent="0.2">
      <c r="A156" s="87">
        <v>0</v>
      </c>
      <c r="B156" s="83" t="s">
        <v>63</v>
      </c>
      <c r="C156" s="103">
        <v>801</v>
      </c>
      <c r="D156" s="104" t="s">
        <v>100</v>
      </c>
      <c r="E156" s="105">
        <v>0</v>
      </c>
      <c r="F156" s="106">
        <f>F159</f>
        <v>0</v>
      </c>
      <c r="G156" s="106">
        <f>G159</f>
        <v>0</v>
      </c>
    </row>
    <row r="157" spans="1:7" ht="63.75" hidden="1" x14ac:dyDescent="0.2">
      <c r="A157" s="87">
        <v>0</v>
      </c>
      <c r="B157" s="83" t="s">
        <v>63</v>
      </c>
      <c r="C157" s="103">
        <v>801</v>
      </c>
      <c r="D157" s="104" t="s">
        <v>28</v>
      </c>
      <c r="E157" s="105">
        <v>0</v>
      </c>
      <c r="F157" s="106">
        <v>0</v>
      </c>
      <c r="G157" s="106">
        <v>0</v>
      </c>
    </row>
    <row r="158" spans="1:7" ht="0.75" hidden="1" customHeight="1" x14ac:dyDescent="0.2">
      <c r="A158" s="87">
        <v>0</v>
      </c>
      <c r="B158" s="83" t="s">
        <v>63</v>
      </c>
      <c r="C158" s="103">
        <v>801</v>
      </c>
      <c r="D158" s="104" t="s">
        <v>28</v>
      </c>
      <c r="E158" s="105">
        <v>0</v>
      </c>
      <c r="F158" s="106">
        <v>0</v>
      </c>
      <c r="G158" s="106">
        <v>0</v>
      </c>
    </row>
    <row r="159" spans="1:7" ht="56.25" hidden="1" customHeight="1" x14ac:dyDescent="0.2">
      <c r="A159" s="87">
        <v>0</v>
      </c>
      <c r="B159" s="83" t="s">
        <v>64</v>
      </c>
      <c r="C159" s="103">
        <v>801</v>
      </c>
      <c r="D159" s="104" t="s">
        <v>101</v>
      </c>
      <c r="E159" s="105">
        <v>0</v>
      </c>
      <c r="F159" s="106">
        <f>F160</f>
        <v>0</v>
      </c>
      <c r="G159" s="106">
        <f>G160</f>
        <v>0</v>
      </c>
    </row>
    <row r="160" spans="1:7" ht="40.5" hidden="1" customHeight="1" x14ac:dyDescent="0.2">
      <c r="A160" s="87">
        <v>0</v>
      </c>
      <c r="B160" s="83" t="s">
        <v>55</v>
      </c>
      <c r="C160" s="103">
        <v>801</v>
      </c>
      <c r="D160" s="104" t="s">
        <v>101</v>
      </c>
      <c r="E160" s="105">
        <v>600</v>
      </c>
      <c r="F160" s="106">
        <f>F161</f>
        <v>0</v>
      </c>
      <c r="G160" s="106">
        <f>G161</f>
        <v>0</v>
      </c>
    </row>
    <row r="161" spans="1:7" s="14" customFormat="1" hidden="1" x14ac:dyDescent="0.2">
      <c r="A161" s="87">
        <v>0</v>
      </c>
      <c r="B161" s="83" t="s">
        <v>56</v>
      </c>
      <c r="C161" s="103">
        <v>801</v>
      </c>
      <c r="D161" s="104" t="s">
        <v>101</v>
      </c>
      <c r="E161" s="105">
        <v>620</v>
      </c>
      <c r="F161" s="106"/>
      <c r="G161" s="106"/>
    </row>
    <row r="162" spans="1:7" ht="76.5" hidden="1" x14ac:dyDescent="0.2">
      <c r="A162" s="87">
        <v>0</v>
      </c>
      <c r="B162" s="83" t="s">
        <v>95</v>
      </c>
      <c r="C162" s="103">
        <v>801</v>
      </c>
      <c r="D162" s="104" t="s">
        <v>102</v>
      </c>
      <c r="E162" s="105">
        <v>0</v>
      </c>
      <c r="F162" s="106">
        <f>F163</f>
        <v>0</v>
      </c>
      <c r="G162" s="106">
        <f>G163</f>
        <v>0</v>
      </c>
    </row>
    <row r="163" spans="1:7" ht="68.849999999999994" hidden="1" customHeight="1" x14ac:dyDescent="0.2">
      <c r="A163" s="87">
        <v>0</v>
      </c>
      <c r="B163" s="83" t="s">
        <v>63</v>
      </c>
      <c r="C163" s="103">
        <v>801</v>
      </c>
      <c r="D163" s="104" t="s">
        <v>103</v>
      </c>
      <c r="E163" s="105">
        <v>0</v>
      </c>
      <c r="F163" s="106">
        <f>F166</f>
        <v>0</v>
      </c>
      <c r="G163" s="106">
        <f>G166</f>
        <v>0</v>
      </c>
    </row>
    <row r="164" spans="1:7" ht="63.75" hidden="1" x14ac:dyDescent="0.2">
      <c r="A164" s="87">
        <v>0</v>
      </c>
      <c r="B164" s="83" t="s">
        <v>63</v>
      </c>
      <c r="C164" s="103">
        <v>801</v>
      </c>
      <c r="D164" s="104" t="s">
        <v>29</v>
      </c>
      <c r="E164" s="105">
        <v>0</v>
      </c>
      <c r="F164" s="106">
        <v>0</v>
      </c>
      <c r="G164" s="106">
        <v>0</v>
      </c>
    </row>
    <row r="165" spans="1:7" ht="63.75" hidden="1" x14ac:dyDescent="0.2">
      <c r="A165" s="87">
        <v>0</v>
      </c>
      <c r="B165" s="83" t="s">
        <v>63</v>
      </c>
      <c r="C165" s="103">
        <v>801</v>
      </c>
      <c r="D165" s="104" t="s">
        <v>29</v>
      </c>
      <c r="E165" s="105">
        <v>0</v>
      </c>
      <c r="F165" s="106">
        <v>0</v>
      </c>
      <c r="G165" s="106">
        <v>0</v>
      </c>
    </row>
    <row r="166" spans="1:7" ht="51.75" hidden="1" customHeight="1" x14ac:dyDescent="0.2">
      <c r="A166" s="87">
        <v>0</v>
      </c>
      <c r="B166" s="83" t="s">
        <v>64</v>
      </c>
      <c r="C166" s="103">
        <v>801</v>
      </c>
      <c r="D166" s="104" t="s">
        <v>104</v>
      </c>
      <c r="E166" s="105">
        <v>0</v>
      </c>
      <c r="F166" s="106">
        <f>F167</f>
        <v>0</v>
      </c>
      <c r="G166" s="106">
        <f>G167</f>
        <v>0</v>
      </c>
    </row>
    <row r="167" spans="1:7" ht="37.5" hidden="1" customHeight="1" x14ac:dyDescent="0.2">
      <c r="A167" s="87">
        <v>0</v>
      </c>
      <c r="B167" s="83" t="s">
        <v>55</v>
      </c>
      <c r="C167" s="103">
        <v>801</v>
      </c>
      <c r="D167" s="104" t="s">
        <v>104</v>
      </c>
      <c r="E167" s="105">
        <v>600</v>
      </c>
      <c r="F167" s="106">
        <f>F168</f>
        <v>0</v>
      </c>
      <c r="G167" s="106">
        <f>G168</f>
        <v>0</v>
      </c>
    </row>
    <row r="168" spans="1:7" s="14" customFormat="1" hidden="1" x14ac:dyDescent="0.2">
      <c r="A168" s="87">
        <v>0</v>
      </c>
      <c r="B168" s="112" t="s">
        <v>56</v>
      </c>
      <c r="C168" s="103">
        <v>801</v>
      </c>
      <c r="D168" s="104" t="s">
        <v>104</v>
      </c>
      <c r="E168" s="105">
        <v>620</v>
      </c>
      <c r="F168" s="106"/>
      <c r="G168" s="106"/>
    </row>
    <row r="169" spans="1:7" s="14" customFormat="1" ht="25.5" hidden="1" x14ac:dyDescent="0.2">
      <c r="A169" s="87"/>
      <c r="B169" s="83" t="s">
        <v>50</v>
      </c>
      <c r="C169" s="103">
        <v>801</v>
      </c>
      <c r="D169" s="104">
        <v>9000000000</v>
      </c>
      <c r="E169" s="105"/>
      <c r="F169" s="106">
        <f>F170</f>
        <v>0</v>
      </c>
      <c r="G169" s="106">
        <f>G170</f>
        <v>0</v>
      </c>
    </row>
    <row r="170" spans="1:7" s="14" customFormat="1" ht="76.5" hidden="1" x14ac:dyDescent="0.2">
      <c r="A170" s="87"/>
      <c r="B170" s="83" t="s">
        <v>83</v>
      </c>
      <c r="C170" s="103">
        <v>801</v>
      </c>
      <c r="D170" s="104" t="s">
        <v>89</v>
      </c>
      <c r="E170" s="105"/>
      <c r="F170" s="106">
        <f t="shared" ref="F170:G172" si="5">F171</f>
        <v>0</v>
      </c>
      <c r="G170" s="106">
        <f t="shared" si="5"/>
        <v>0</v>
      </c>
    </row>
    <row r="171" spans="1:7" s="14" customFormat="1" ht="76.5" hidden="1" x14ac:dyDescent="0.2">
      <c r="A171" s="87"/>
      <c r="B171" s="83" t="s">
        <v>122</v>
      </c>
      <c r="C171" s="103">
        <v>801</v>
      </c>
      <c r="D171" s="104" t="s">
        <v>121</v>
      </c>
      <c r="E171" s="105"/>
      <c r="F171" s="106">
        <f t="shared" si="5"/>
        <v>0</v>
      </c>
      <c r="G171" s="106">
        <f t="shared" si="5"/>
        <v>0</v>
      </c>
    </row>
    <row r="172" spans="1:7" s="14" customFormat="1" ht="25.5" hidden="1" x14ac:dyDescent="0.2">
      <c r="A172" s="87"/>
      <c r="B172" s="83" t="s">
        <v>55</v>
      </c>
      <c r="C172" s="103">
        <v>801</v>
      </c>
      <c r="D172" s="104" t="s">
        <v>121</v>
      </c>
      <c r="E172" s="105">
        <v>600</v>
      </c>
      <c r="F172" s="106">
        <f t="shared" si="5"/>
        <v>0</v>
      </c>
      <c r="G172" s="106">
        <f t="shared" si="5"/>
        <v>0</v>
      </c>
    </row>
    <row r="173" spans="1:7" s="14" customFormat="1" hidden="1" x14ac:dyDescent="0.2">
      <c r="A173" s="87"/>
      <c r="B173" s="83" t="s">
        <v>56</v>
      </c>
      <c r="C173" s="103">
        <v>801</v>
      </c>
      <c r="D173" s="104" t="s">
        <v>121</v>
      </c>
      <c r="E173" s="105">
        <v>620</v>
      </c>
      <c r="F173" s="106"/>
      <c r="G173" s="106"/>
    </row>
    <row r="174" spans="1:7" s="15" customFormat="1" hidden="1" x14ac:dyDescent="0.2">
      <c r="A174" s="207"/>
      <c r="B174" s="99" t="s">
        <v>117</v>
      </c>
      <c r="C174" s="100">
        <v>900</v>
      </c>
      <c r="D174" s="101"/>
      <c r="E174" s="208"/>
      <c r="F174" s="102">
        <f>F175</f>
        <v>0</v>
      </c>
      <c r="G174" s="102">
        <f>G175</f>
        <v>0</v>
      </c>
    </row>
    <row r="175" spans="1:7" s="15" customFormat="1" ht="0.75" hidden="1" customHeight="1" x14ac:dyDescent="0.2">
      <c r="A175" s="207"/>
      <c r="B175" s="113" t="s">
        <v>118</v>
      </c>
      <c r="C175" s="100">
        <v>909</v>
      </c>
      <c r="D175" s="101"/>
      <c r="E175" s="208"/>
      <c r="F175" s="102">
        <f>F176</f>
        <v>0</v>
      </c>
      <c r="G175" s="102">
        <f t="shared" ref="G175:G176" si="6">G176</f>
        <v>0</v>
      </c>
    </row>
    <row r="176" spans="1:7" ht="38.25" hidden="1" x14ac:dyDescent="0.2">
      <c r="A176" s="87"/>
      <c r="B176" s="83" t="s">
        <v>106</v>
      </c>
      <c r="C176" s="103">
        <v>909</v>
      </c>
      <c r="D176" s="104">
        <v>900000000</v>
      </c>
      <c r="E176" s="105"/>
      <c r="F176" s="106">
        <f>F177</f>
        <v>0</v>
      </c>
      <c r="G176" s="106">
        <f t="shared" si="6"/>
        <v>0</v>
      </c>
    </row>
    <row r="177" spans="1:7" ht="63.75" hidden="1" x14ac:dyDescent="0.2">
      <c r="A177" s="87"/>
      <c r="B177" s="83" t="s">
        <v>67</v>
      </c>
      <c r="C177" s="103">
        <v>909</v>
      </c>
      <c r="D177" s="104" t="s">
        <v>30</v>
      </c>
      <c r="E177" s="105"/>
      <c r="F177" s="106">
        <f>F178</f>
        <v>0</v>
      </c>
      <c r="G177" s="106">
        <f>G180</f>
        <v>0</v>
      </c>
    </row>
    <row r="178" spans="1:7" ht="38.25" hidden="1" x14ac:dyDescent="0.2">
      <c r="A178" s="87"/>
      <c r="B178" s="83" t="s">
        <v>107</v>
      </c>
      <c r="C178" s="103">
        <v>909</v>
      </c>
      <c r="D178" s="104" t="s">
        <v>93</v>
      </c>
      <c r="E178" s="105"/>
      <c r="F178" s="106">
        <f>F179</f>
        <v>0</v>
      </c>
      <c r="G178" s="106"/>
    </row>
    <row r="179" spans="1:7" ht="38.25" hidden="1" x14ac:dyDescent="0.2">
      <c r="A179" s="87"/>
      <c r="B179" s="83" t="s">
        <v>90</v>
      </c>
      <c r="C179" s="103">
        <v>909</v>
      </c>
      <c r="D179" s="104" t="s">
        <v>93</v>
      </c>
      <c r="E179" s="105">
        <v>400</v>
      </c>
      <c r="F179" s="106">
        <f>F180</f>
        <v>0</v>
      </c>
      <c r="G179" s="106"/>
    </row>
    <row r="180" spans="1:7" hidden="1" x14ac:dyDescent="0.2">
      <c r="A180" s="87"/>
      <c r="B180" s="83" t="s">
        <v>91</v>
      </c>
      <c r="C180" s="103">
        <v>909</v>
      </c>
      <c r="D180" s="104" t="s">
        <v>93</v>
      </c>
      <c r="E180" s="105">
        <v>410</v>
      </c>
      <c r="F180" s="106">
        <v>0</v>
      </c>
      <c r="G180" s="106"/>
    </row>
    <row r="181" spans="1:7" ht="0.75" hidden="1" customHeight="1" x14ac:dyDescent="0.2">
      <c r="A181" s="87"/>
      <c r="B181" s="83" t="s">
        <v>127</v>
      </c>
      <c r="C181" s="103">
        <v>801</v>
      </c>
      <c r="D181" s="104">
        <v>900000000</v>
      </c>
      <c r="E181" s="105"/>
      <c r="F181" s="106">
        <f>F182+F186</f>
        <v>0</v>
      </c>
      <c r="G181" s="106">
        <f>G182+G186</f>
        <v>0</v>
      </c>
    </row>
    <row r="182" spans="1:7" ht="76.5" hidden="1" x14ac:dyDescent="0.2">
      <c r="A182" s="87"/>
      <c r="B182" s="83" t="s">
        <v>83</v>
      </c>
      <c r="C182" s="103">
        <v>801</v>
      </c>
      <c r="D182" s="104" t="s">
        <v>31</v>
      </c>
      <c r="E182" s="105"/>
      <c r="F182" s="106">
        <f>F183</f>
        <v>0</v>
      </c>
      <c r="G182" s="106">
        <f>G183</f>
        <v>0</v>
      </c>
    </row>
    <row r="183" spans="1:7" ht="25.5" hidden="1" x14ac:dyDescent="0.2">
      <c r="A183" s="87"/>
      <c r="B183" s="83" t="s">
        <v>94</v>
      </c>
      <c r="C183" s="103">
        <v>801</v>
      </c>
      <c r="D183" s="104" t="s">
        <v>92</v>
      </c>
      <c r="E183" s="105"/>
      <c r="F183" s="106">
        <f>F184</f>
        <v>0</v>
      </c>
      <c r="G183" s="106">
        <f t="shared" ref="G183:G184" si="7">G184</f>
        <v>0</v>
      </c>
    </row>
    <row r="184" spans="1:7" ht="38.25" hidden="1" x14ac:dyDescent="0.2">
      <c r="A184" s="87"/>
      <c r="B184" s="114" t="s">
        <v>90</v>
      </c>
      <c r="C184" s="103">
        <v>801</v>
      </c>
      <c r="D184" s="104" t="s">
        <v>92</v>
      </c>
      <c r="E184" s="105">
        <v>400</v>
      </c>
      <c r="F184" s="106">
        <f>F185</f>
        <v>0</v>
      </c>
      <c r="G184" s="106">
        <f t="shared" si="7"/>
        <v>0</v>
      </c>
    </row>
    <row r="185" spans="1:7" ht="51" hidden="1" x14ac:dyDescent="0.2">
      <c r="A185" s="87"/>
      <c r="B185" s="83" t="s">
        <v>138</v>
      </c>
      <c r="C185" s="103">
        <v>801</v>
      </c>
      <c r="D185" s="104" t="s">
        <v>92</v>
      </c>
      <c r="E185" s="105">
        <v>465</v>
      </c>
      <c r="F185" s="106"/>
      <c r="G185" s="106"/>
    </row>
    <row r="186" spans="1:7" ht="89.25" hidden="1" x14ac:dyDescent="0.2">
      <c r="A186" s="87"/>
      <c r="B186" s="83" t="s">
        <v>60</v>
      </c>
      <c r="C186" s="103">
        <v>801</v>
      </c>
      <c r="D186" s="104" t="s">
        <v>114</v>
      </c>
      <c r="E186" s="105"/>
      <c r="F186" s="106">
        <f>F187</f>
        <v>0</v>
      </c>
      <c r="G186" s="106"/>
    </row>
    <row r="187" spans="1:7" ht="63.75" hidden="1" x14ac:dyDescent="0.2">
      <c r="A187" s="87"/>
      <c r="B187" s="83" t="s">
        <v>131</v>
      </c>
      <c r="C187" s="103">
        <v>801</v>
      </c>
      <c r="D187" s="104" t="s">
        <v>130</v>
      </c>
      <c r="E187" s="105"/>
      <c r="F187" s="106">
        <f>F188</f>
        <v>0</v>
      </c>
      <c r="G187" s="106"/>
    </row>
    <row r="188" spans="1:7" ht="38.25" hidden="1" x14ac:dyDescent="0.2">
      <c r="A188" s="87"/>
      <c r="B188" s="114" t="s">
        <v>90</v>
      </c>
      <c r="C188" s="103">
        <v>801</v>
      </c>
      <c r="D188" s="104" t="s">
        <v>130</v>
      </c>
      <c r="E188" s="105">
        <v>400</v>
      </c>
      <c r="F188" s="106"/>
      <c r="G188" s="106"/>
    </row>
    <row r="189" spans="1:7" ht="51" hidden="1" x14ac:dyDescent="0.2">
      <c r="A189" s="87"/>
      <c r="B189" s="83" t="s">
        <v>138</v>
      </c>
      <c r="C189" s="103">
        <v>801</v>
      </c>
      <c r="D189" s="104" t="s">
        <v>130</v>
      </c>
      <c r="E189" s="105">
        <v>465</v>
      </c>
      <c r="F189" s="106"/>
      <c r="G189" s="106"/>
    </row>
    <row r="190" spans="1:7" ht="25.5" customHeight="1" x14ac:dyDescent="0.2">
      <c r="A190" s="87"/>
      <c r="B190" s="83" t="s">
        <v>41</v>
      </c>
      <c r="C190" s="103">
        <v>801</v>
      </c>
      <c r="D190" s="104">
        <v>3400000000</v>
      </c>
      <c r="E190" s="105">
        <v>200</v>
      </c>
      <c r="F190" s="106">
        <f>SUM(F191)</f>
        <v>2548.0770000000002</v>
      </c>
      <c r="G190" s="106"/>
    </row>
    <row r="191" spans="1:7" ht="30" customHeight="1" x14ac:dyDescent="0.2">
      <c r="A191" s="87"/>
      <c r="B191" s="83" t="s">
        <v>42</v>
      </c>
      <c r="C191" s="103">
        <v>801</v>
      </c>
      <c r="D191" s="104">
        <v>3400000000</v>
      </c>
      <c r="E191" s="105">
        <v>240</v>
      </c>
      <c r="F191" s="106">
        <v>2548.0770000000002</v>
      </c>
      <c r="G191" s="106"/>
    </row>
    <row r="192" spans="1:7" x14ac:dyDescent="0.2">
      <c r="A192" s="87"/>
      <c r="B192" s="83" t="s">
        <v>47</v>
      </c>
      <c r="C192" s="103">
        <v>801</v>
      </c>
      <c r="D192" s="104">
        <v>3400000000</v>
      </c>
      <c r="E192" s="105">
        <v>500</v>
      </c>
      <c r="F192" s="106">
        <f>F193</f>
        <v>76.593000000000004</v>
      </c>
      <c r="G192" s="106"/>
    </row>
    <row r="193" spans="1:7" x14ac:dyDescent="0.2">
      <c r="A193" s="87"/>
      <c r="B193" s="83" t="s">
        <v>48</v>
      </c>
      <c r="C193" s="103">
        <v>801</v>
      </c>
      <c r="D193" s="104">
        <v>3400000000</v>
      </c>
      <c r="E193" s="105">
        <v>540</v>
      </c>
      <c r="F193" s="106">
        <v>76.593000000000004</v>
      </c>
      <c r="G193" s="106"/>
    </row>
    <row r="194" spans="1:7" x14ac:dyDescent="0.2">
      <c r="A194" s="87"/>
      <c r="B194" s="83" t="s">
        <v>43</v>
      </c>
      <c r="C194" s="103">
        <v>801</v>
      </c>
      <c r="D194" s="104">
        <v>3400000000</v>
      </c>
      <c r="E194" s="105">
        <v>800</v>
      </c>
      <c r="F194" s="106">
        <f>F195</f>
        <v>31.355</v>
      </c>
      <c r="G194" s="106"/>
    </row>
    <row r="195" spans="1:7" ht="12.75" customHeight="1" x14ac:dyDescent="0.2">
      <c r="A195" s="87"/>
      <c r="B195" s="83" t="s">
        <v>44</v>
      </c>
      <c r="C195" s="103">
        <v>801</v>
      </c>
      <c r="D195" s="104">
        <v>3400000000</v>
      </c>
      <c r="E195" s="105">
        <v>850</v>
      </c>
      <c r="F195" s="106">
        <v>31.355</v>
      </c>
      <c r="G195" s="106"/>
    </row>
    <row r="196" spans="1:7" s="15" customFormat="1" ht="19.5" customHeight="1" x14ac:dyDescent="0.2">
      <c r="A196" s="207"/>
      <c r="B196" s="99" t="s">
        <v>302</v>
      </c>
      <c r="C196" s="100">
        <v>1003</v>
      </c>
      <c r="D196" s="101"/>
      <c r="E196" s="208"/>
      <c r="F196" s="102">
        <f>F197</f>
        <v>150</v>
      </c>
      <c r="G196" s="102">
        <f>G198</f>
        <v>0</v>
      </c>
    </row>
    <row r="197" spans="1:7" ht="53.25" customHeight="1" x14ac:dyDescent="0.2">
      <c r="A197" s="87"/>
      <c r="B197" s="83" t="s">
        <v>299</v>
      </c>
      <c r="C197" s="103">
        <v>1003</v>
      </c>
      <c r="D197" s="104">
        <v>3400000000</v>
      </c>
      <c r="E197" s="105"/>
      <c r="F197" s="106">
        <f>F198</f>
        <v>150</v>
      </c>
      <c r="G197" s="106">
        <f>G198</f>
        <v>0</v>
      </c>
    </row>
    <row r="198" spans="1:7" ht="16.5" customHeight="1" x14ac:dyDescent="0.2">
      <c r="A198" s="87"/>
      <c r="B198" s="83" t="s">
        <v>303</v>
      </c>
      <c r="C198" s="103">
        <v>1003</v>
      </c>
      <c r="D198" s="104">
        <v>3400000000</v>
      </c>
      <c r="E198" s="105">
        <v>300</v>
      </c>
      <c r="F198" s="106">
        <f>F199</f>
        <v>150</v>
      </c>
      <c r="G198" s="106">
        <f>G199</f>
        <v>0</v>
      </c>
    </row>
    <row r="199" spans="1:7" ht="23.25" customHeight="1" x14ac:dyDescent="0.2">
      <c r="A199" s="87"/>
      <c r="B199" s="83" t="s">
        <v>304</v>
      </c>
      <c r="C199" s="103">
        <v>1003</v>
      </c>
      <c r="D199" s="104">
        <v>3400000000</v>
      </c>
      <c r="E199" s="105">
        <v>320</v>
      </c>
      <c r="F199" s="106">
        <v>150</v>
      </c>
      <c r="G199" s="106"/>
    </row>
    <row r="200" spans="1:7" ht="25.5" hidden="1" customHeight="1" x14ac:dyDescent="0.2">
      <c r="A200" s="87"/>
      <c r="B200" s="83"/>
      <c r="C200" s="103"/>
      <c r="D200" s="104"/>
      <c r="E200" s="105"/>
      <c r="F200" s="106">
        <f>F201</f>
        <v>0</v>
      </c>
      <c r="G200" s="106"/>
    </row>
    <row r="201" spans="1:7" ht="22.5" hidden="1" customHeight="1" x14ac:dyDescent="0.2">
      <c r="A201" s="87"/>
      <c r="B201" s="83"/>
      <c r="C201" s="103"/>
      <c r="D201" s="104"/>
      <c r="E201" s="105"/>
      <c r="F201" s="106">
        <f>F202</f>
        <v>0</v>
      </c>
      <c r="G201" s="106"/>
    </row>
    <row r="202" spans="1:7" ht="18.75" hidden="1" customHeight="1" x14ac:dyDescent="0.2">
      <c r="A202" s="87"/>
      <c r="B202" s="83"/>
      <c r="C202" s="103"/>
      <c r="D202" s="104"/>
      <c r="E202" s="105"/>
      <c r="F202" s="106">
        <f>F203</f>
        <v>0</v>
      </c>
      <c r="G202" s="106"/>
    </row>
    <row r="203" spans="1:7" ht="18" hidden="1" customHeight="1" x14ac:dyDescent="0.2">
      <c r="A203" s="87"/>
      <c r="B203" s="83"/>
      <c r="C203" s="103"/>
      <c r="D203" s="104"/>
      <c r="E203" s="105"/>
      <c r="F203" s="106"/>
      <c r="G203" s="106"/>
    </row>
    <row r="204" spans="1:7" x14ac:dyDescent="0.2">
      <c r="A204" s="87">
        <v>0</v>
      </c>
      <c r="B204" s="99" t="s">
        <v>71</v>
      </c>
      <c r="C204" s="100">
        <v>1101</v>
      </c>
      <c r="D204" s="101"/>
      <c r="E204" s="208">
        <v>0</v>
      </c>
      <c r="F204" s="102">
        <f>F205</f>
        <v>40.914000000000001</v>
      </c>
      <c r="G204" s="102">
        <f>G205</f>
        <v>0</v>
      </c>
    </row>
    <row r="205" spans="1:7" ht="54" customHeight="1" x14ac:dyDescent="0.2">
      <c r="A205" s="87">
        <v>0</v>
      </c>
      <c r="B205" s="83" t="s">
        <v>299</v>
      </c>
      <c r="C205" s="103">
        <v>1101</v>
      </c>
      <c r="D205" s="104">
        <v>3400000000</v>
      </c>
      <c r="E205" s="105">
        <v>0</v>
      </c>
      <c r="F205" s="106">
        <f>F211</f>
        <v>40.914000000000001</v>
      </c>
      <c r="G205" s="106">
        <f>G211</f>
        <v>0</v>
      </c>
    </row>
    <row r="206" spans="1:7" ht="38.25" hidden="1" x14ac:dyDescent="0.2">
      <c r="A206" s="87">
        <v>0</v>
      </c>
      <c r="B206" s="83" t="s">
        <v>62</v>
      </c>
      <c r="C206" s="103">
        <v>1101</v>
      </c>
      <c r="D206" s="104" t="s">
        <v>23</v>
      </c>
      <c r="E206" s="105">
        <v>0</v>
      </c>
      <c r="F206" s="106">
        <v>0</v>
      </c>
      <c r="G206" s="106">
        <v>1</v>
      </c>
    </row>
    <row r="207" spans="1:7" ht="51" hidden="1" x14ac:dyDescent="0.2">
      <c r="A207" s="87">
        <v>0</v>
      </c>
      <c r="B207" s="83" t="s">
        <v>54</v>
      </c>
      <c r="C207" s="103">
        <v>1101</v>
      </c>
      <c r="D207" s="104" t="s">
        <v>33</v>
      </c>
      <c r="E207" s="105">
        <v>0</v>
      </c>
      <c r="F207" s="106">
        <v>0</v>
      </c>
      <c r="G207" s="106">
        <v>0</v>
      </c>
    </row>
    <row r="208" spans="1:7" ht="51" hidden="1" x14ac:dyDescent="0.2">
      <c r="A208" s="87">
        <v>0</v>
      </c>
      <c r="B208" s="83" t="s">
        <v>54</v>
      </c>
      <c r="C208" s="103">
        <v>1101</v>
      </c>
      <c r="D208" s="104" t="s">
        <v>33</v>
      </c>
      <c r="E208" s="105">
        <v>0</v>
      </c>
      <c r="F208" s="106">
        <v>0</v>
      </c>
      <c r="G208" s="106">
        <v>0</v>
      </c>
    </row>
    <row r="209" spans="1:7" ht="51" hidden="1" x14ac:dyDescent="0.2">
      <c r="A209" s="87">
        <v>0</v>
      </c>
      <c r="B209" s="83" t="s">
        <v>54</v>
      </c>
      <c r="C209" s="103">
        <v>1101</v>
      </c>
      <c r="D209" s="104" t="s">
        <v>33</v>
      </c>
      <c r="E209" s="105">
        <v>0</v>
      </c>
      <c r="F209" s="106">
        <v>0</v>
      </c>
      <c r="G209" s="106">
        <v>0</v>
      </c>
    </row>
    <row r="210" spans="1:7" ht="51" hidden="1" x14ac:dyDescent="0.2">
      <c r="A210" s="87">
        <v>0</v>
      </c>
      <c r="B210" s="83" t="s">
        <v>54</v>
      </c>
      <c r="C210" s="103">
        <v>1101</v>
      </c>
      <c r="D210" s="104" t="s">
        <v>33</v>
      </c>
      <c r="E210" s="105">
        <v>0</v>
      </c>
      <c r="F210" s="106">
        <v>0</v>
      </c>
      <c r="G210" s="106">
        <v>0</v>
      </c>
    </row>
    <row r="211" spans="1:7" ht="18" customHeight="1" x14ac:dyDescent="0.2">
      <c r="A211" s="87">
        <v>0</v>
      </c>
      <c r="B211" s="83" t="s">
        <v>47</v>
      </c>
      <c r="C211" s="103">
        <v>1101</v>
      </c>
      <c r="D211" s="104">
        <v>3400000000</v>
      </c>
      <c r="E211" s="105">
        <v>500</v>
      </c>
      <c r="F211" s="106">
        <f>F212</f>
        <v>40.914000000000001</v>
      </c>
      <c r="G211" s="106">
        <v>0</v>
      </c>
    </row>
    <row r="212" spans="1:7" x14ac:dyDescent="0.2">
      <c r="A212" s="87">
        <v>0</v>
      </c>
      <c r="B212" s="83" t="s">
        <v>48</v>
      </c>
      <c r="C212" s="103">
        <v>1101</v>
      </c>
      <c r="D212" s="104">
        <v>3400000000</v>
      </c>
      <c r="E212" s="105">
        <v>540</v>
      </c>
      <c r="F212" s="106">
        <v>40.914000000000001</v>
      </c>
      <c r="G212" s="106">
        <v>0</v>
      </c>
    </row>
    <row r="213" spans="1:7" ht="80.25" hidden="1" customHeight="1" x14ac:dyDescent="0.2">
      <c r="A213" s="87"/>
      <c r="B213" s="83" t="s">
        <v>95</v>
      </c>
      <c r="C213" s="103">
        <v>1101</v>
      </c>
      <c r="D213" s="104" t="s">
        <v>96</v>
      </c>
      <c r="E213" s="105"/>
      <c r="F213" s="106" t="e">
        <f>#REF!</f>
        <v>#REF!</v>
      </c>
      <c r="G213" s="106" t="e">
        <f>#REF!</f>
        <v>#REF!</v>
      </c>
    </row>
    <row r="214" spans="1:7" ht="63.75" hidden="1" customHeight="1" x14ac:dyDescent="0.2">
      <c r="A214" s="87"/>
      <c r="B214" s="83" t="s">
        <v>63</v>
      </c>
      <c r="C214" s="103">
        <v>1101</v>
      </c>
      <c r="D214" s="104" t="s">
        <v>110</v>
      </c>
      <c r="E214" s="105"/>
      <c r="F214" s="106" t="e">
        <f>#REF!</f>
        <v>#REF!</v>
      </c>
      <c r="G214" s="106" t="e">
        <f>#REF!</f>
        <v>#REF!</v>
      </c>
    </row>
    <row r="215" spans="1:7" ht="0.75" hidden="1" customHeight="1" x14ac:dyDescent="0.2">
      <c r="A215" s="87"/>
      <c r="B215" s="83" t="s">
        <v>50</v>
      </c>
      <c r="C215" s="103">
        <v>104</v>
      </c>
      <c r="D215" s="104">
        <v>9000000000</v>
      </c>
      <c r="E215" s="105"/>
      <c r="F215" s="106">
        <f t="shared" ref="F215:G217" si="8">F216</f>
        <v>0</v>
      </c>
      <c r="G215" s="106">
        <f t="shared" si="8"/>
        <v>0</v>
      </c>
    </row>
    <row r="216" spans="1:7" ht="85.5" hidden="1" customHeight="1" x14ac:dyDescent="0.2">
      <c r="A216" s="87"/>
      <c r="B216" s="83" t="s">
        <v>149</v>
      </c>
      <c r="C216" s="103">
        <v>104</v>
      </c>
      <c r="D216" s="104">
        <v>9010000000</v>
      </c>
      <c r="E216" s="105"/>
      <c r="F216" s="106">
        <f t="shared" si="8"/>
        <v>0</v>
      </c>
      <c r="G216" s="106">
        <f t="shared" si="8"/>
        <v>0</v>
      </c>
    </row>
    <row r="217" spans="1:7" ht="65.25" hidden="1" customHeight="1" x14ac:dyDescent="0.2">
      <c r="A217" s="87"/>
      <c r="B217" s="83" t="s">
        <v>39</v>
      </c>
      <c r="C217" s="103">
        <v>104</v>
      </c>
      <c r="D217" s="104">
        <v>9010000000</v>
      </c>
      <c r="E217" s="105">
        <v>100</v>
      </c>
      <c r="F217" s="106">
        <f t="shared" si="8"/>
        <v>0</v>
      </c>
      <c r="G217" s="106">
        <f t="shared" si="8"/>
        <v>0</v>
      </c>
    </row>
    <row r="218" spans="1:7" ht="31.5" hidden="1" customHeight="1" x14ac:dyDescent="0.2">
      <c r="A218" s="87"/>
      <c r="B218" s="83" t="s">
        <v>40</v>
      </c>
      <c r="C218" s="103">
        <v>104</v>
      </c>
      <c r="D218" s="104">
        <v>9010000000</v>
      </c>
      <c r="E218" s="105">
        <v>120</v>
      </c>
      <c r="F218" s="106"/>
      <c r="G218" s="106"/>
    </row>
    <row r="219" spans="1:7" ht="51" hidden="1" x14ac:dyDescent="0.2">
      <c r="A219" s="87">
        <v>0</v>
      </c>
      <c r="B219" s="83" t="s">
        <v>54</v>
      </c>
      <c r="C219" s="103">
        <v>1202</v>
      </c>
      <c r="D219" s="104" t="s">
        <v>34</v>
      </c>
      <c r="E219" s="105">
        <v>0</v>
      </c>
      <c r="F219" s="106">
        <v>0</v>
      </c>
      <c r="G219" s="106">
        <v>0</v>
      </c>
    </row>
    <row r="220" spans="1:7" ht="12.75" customHeight="1" x14ac:dyDescent="0.2">
      <c r="A220" s="227" t="s">
        <v>8</v>
      </c>
      <c r="B220" s="228"/>
      <c r="C220" s="228"/>
      <c r="D220" s="228"/>
      <c r="E220" s="229"/>
      <c r="F220" s="102">
        <f>F14</f>
        <v>12724.194000000001</v>
      </c>
      <c r="G220" s="102">
        <f>G14</f>
        <v>1036.557</v>
      </c>
    </row>
    <row r="221" spans="1:7" hidden="1" x14ac:dyDescent="0.2">
      <c r="A221" s="87">
        <v>0</v>
      </c>
      <c r="B221" s="83" t="s">
        <v>77</v>
      </c>
      <c r="C221" s="103">
        <v>0</v>
      </c>
      <c r="D221" s="104">
        <v>0</v>
      </c>
      <c r="E221" s="105">
        <v>0</v>
      </c>
      <c r="F221" s="106">
        <v>0</v>
      </c>
      <c r="G221" s="106">
        <v>0</v>
      </c>
    </row>
    <row r="222" spans="1:7" hidden="1" x14ac:dyDescent="0.2">
      <c r="A222" s="87">
        <v>0</v>
      </c>
      <c r="B222" s="83" t="s">
        <v>77</v>
      </c>
      <c r="C222" s="103">
        <v>0</v>
      </c>
      <c r="D222" s="104">
        <v>0</v>
      </c>
      <c r="E222" s="105">
        <v>0</v>
      </c>
      <c r="F222" s="106">
        <v>0</v>
      </c>
      <c r="G222" s="106">
        <v>0</v>
      </c>
    </row>
    <row r="223" spans="1:7" hidden="1" x14ac:dyDescent="0.2">
      <c r="A223" s="87">
        <v>0</v>
      </c>
      <c r="B223" s="83" t="s">
        <v>77</v>
      </c>
      <c r="C223" s="103">
        <v>0</v>
      </c>
      <c r="D223" s="104">
        <v>0</v>
      </c>
      <c r="E223" s="105">
        <v>0</v>
      </c>
      <c r="F223" s="106">
        <v>0</v>
      </c>
      <c r="G223" s="106">
        <v>0</v>
      </c>
    </row>
    <row r="224" spans="1:7" hidden="1" x14ac:dyDescent="0.2">
      <c r="A224" s="87">
        <v>0</v>
      </c>
      <c r="B224" s="83" t="s">
        <v>77</v>
      </c>
      <c r="C224" s="103">
        <v>0</v>
      </c>
      <c r="D224" s="104">
        <v>0</v>
      </c>
      <c r="E224" s="105">
        <v>0</v>
      </c>
      <c r="F224" s="106">
        <v>0</v>
      </c>
      <c r="G224" s="106">
        <v>0</v>
      </c>
    </row>
    <row r="225" spans="1:7" hidden="1" x14ac:dyDescent="0.2">
      <c r="A225" s="87">
        <v>0</v>
      </c>
      <c r="B225" s="83" t="s">
        <v>77</v>
      </c>
      <c r="C225" s="103">
        <v>0</v>
      </c>
      <c r="D225" s="104">
        <v>0</v>
      </c>
      <c r="E225" s="105">
        <v>0</v>
      </c>
      <c r="F225" s="106">
        <v>0</v>
      </c>
      <c r="G225" s="106">
        <v>0</v>
      </c>
    </row>
    <row r="226" spans="1:7" hidden="1" x14ac:dyDescent="0.2">
      <c r="A226" s="87">
        <v>0</v>
      </c>
      <c r="B226" s="83" t="s">
        <v>77</v>
      </c>
      <c r="C226" s="103">
        <v>0</v>
      </c>
      <c r="D226" s="104">
        <v>0</v>
      </c>
      <c r="E226" s="105">
        <v>0</v>
      </c>
      <c r="F226" s="106">
        <v>0</v>
      </c>
      <c r="G226" s="106">
        <v>0</v>
      </c>
    </row>
    <row r="227" spans="1:7" hidden="1" x14ac:dyDescent="0.2">
      <c r="A227" s="87">
        <v>0</v>
      </c>
      <c r="B227" s="83" t="s">
        <v>77</v>
      </c>
      <c r="C227" s="103">
        <v>0</v>
      </c>
      <c r="D227" s="104">
        <v>0</v>
      </c>
      <c r="E227" s="105">
        <v>0</v>
      </c>
      <c r="F227" s="106">
        <v>0</v>
      </c>
      <c r="G227" s="106">
        <v>0</v>
      </c>
    </row>
    <row r="228" spans="1:7" hidden="1" x14ac:dyDescent="0.2">
      <c r="A228" s="87">
        <v>0</v>
      </c>
      <c r="B228" s="83" t="s">
        <v>77</v>
      </c>
      <c r="C228" s="103">
        <v>0</v>
      </c>
      <c r="D228" s="104">
        <v>0</v>
      </c>
      <c r="E228" s="105">
        <v>0</v>
      </c>
      <c r="F228" s="106">
        <v>0</v>
      </c>
      <c r="G228" s="106">
        <v>0</v>
      </c>
    </row>
    <row r="229" spans="1:7" hidden="1" x14ac:dyDescent="0.2">
      <c r="A229" s="87">
        <v>0</v>
      </c>
      <c r="B229" s="83" t="s">
        <v>77</v>
      </c>
      <c r="C229" s="103">
        <v>0</v>
      </c>
      <c r="D229" s="104">
        <v>0</v>
      </c>
      <c r="E229" s="105">
        <v>0</v>
      </c>
      <c r="F229" s="106">
        <v>0</v>
      </c>
      <c r="G229" s="106">
        <v>0</v>
      </c>
    </row>
    <row r="230" spans="1:7" hidden="1" x14ac:dyDescent="0.2">
      <c r="A230" s="87">
        <v>0</v>
      </c>
      <c r="B230" s="83" t="s">
        <v>77</v>
      </c>
      <c r="C230" s="103">
        <v>0</v>
      </c>
      <c r="D230" s="104">
        <v>0</v>
      </c>
      <c r="E230" s="105">
        <v>0</v>
      </c>
      <c r="F230" s="106">
        <v>0</v>
      </c>
      <c r="G230" s="106">
        <v>0</v>
      </c>
    </row>
  </sheetData>
  <dataConsolidate link="1"/>
  <mergeCells count="13">
    <mergeCell ref="A1:G1"/>
    <mergeCell ref="A2:G2"/>
    <mergeCell ref="A3:G3"/>
    <mergeCell ref="A4:G4"/>
    <mergeCell ref="A5:G5"/>
    <mergeCell ref="A220:E220"/>
    <mergeCell ref="A8:G8"/>
    <mergeCell ref="F10:G11"/>
    <mergeCell ref="A10:A12"/>
    <mergeCell ref="B10:B12"/>
    <mergeCell ref="C10:C12"/>
    <mergeCell ref="D10:D12"/>
    <mergeCell ref="E10:E12"/>
  </mergeCells>
  <pageMargins left="0.47244094488188981" right="0.19685039370078741" top="0.19685039370078741" bottom="0.23622047244094491" header="0.31496062992125984" footer="0.23622047244094491"/>
  <pageSetup paperSize="9" scale="96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7"/>
  <sheetViews>
    <sheetView showZeros="0" view="pageBreakPreview" topLeftCell="A11" zoomScaleNormal="100" zoomScaleSheetLayoutView="100" workbookViewId="0">
      <selection activeCell="C24" sqref="C24"/>
    </sheetView>
  </sheetViews>
  <sheetFormatPr defaultColWidth="9.140625" defaultRowHeight="12.75" x14ac:dyDescent="0.2"/>
  <cols>
    <col min="1" max="1" width="6.140625" style="43" bestFit="1" customWidth="1"/>
    <col min="2" max="2" width="61.42578125" style="84" customWidth="1"/>
    <col min="3" max="3" width="13.5703125" style="44" customWidth="1"/>
    <col min="4" max="4" width="12.7109375" style="45" customWidth="1"/>
    <col min="5" max="16384" width="9.140625" style="6"/>
  </cols>
  <sheetData>
    <row r="1" spans="1:9" s="1" customFormat="1" ht="14.25" x14ac:dyDescent="0.2">
      <c r="A1" s="27"/>
      <c r="B1" s="76"/>
      <c r="C1" s="28"/>
      <c r="D1" s="29" t="s">
        <v>153</v>
      </c>
    </row>
    <row r="2" spans="1:9" s="1" customFormat="1" ht="14.25" x14ac:dyDescent="0.2">
      <c r="A2" s="27"/>
      <c r="B2" s="76"/>
      <c r="C2" s="28"/>
      <c r="D2" s="29" t="s">
        <v>152</v>
      </c>
    </row>
    <row r="3" spans="1:9" s="1" customFormat="1" ht="14.25" x14ac:dyDescent="0.2">
      <c r="A3" s="27"/>
      <c r="B3" s="76"/>
      <c r="C3" s="28"/>
      <c r="D3" s="29" t="s">
        <v>160</v>
      </c>
    </row>
    <row r="4" spans="1:9" s="1" customFormat="1" ht="14.25" x14ac:dyDescent="0.2">
      <c r="A4" s="27"/>
      <c r="B4" s="76"/>
      <c r="C4" s="28"/>
      <c r="D4" s="29" t="s">
        <v>161</v>
      </c>
    </row>
    <row r="5" spans="1:9" s="1" customFormat="1" ht="14.25" x14ac:dyDescent="0.2">
      <c r="A5" s="27"/>
      <c r="B5" s="76"/>
      <c r="C5" s="28"/>
      <c r="D5" s="29" t="s">
        <v>207</v>
      </c>
    </row>
    <row r="6" spans="1:9" s="1" customFormat="1" ht="14.25" x14ac:dyDescent="0.2">
      <c r="A6" s="27"/>
      <c r="B6" s="76"/>
      <c r="C6" s="28"/>
      <c r="D6" s="29"/>
    </row>
    <row r="7" spans="1:9" s="1" customFormat="1" ht="11.25" hidden="1" customHeight="1" x14ac:dyDescent="0.2">
      <c r="A7" s="46" t="s">
        <v>80</v>
      </c>
      <c r="B7" s="77" t="s">
        <v>9</v>
      </c>
      <c r="C7" s="30">
        <v>0</v>
      </c>
      <c r="D7" s="30">
        <v>0</v>
      </c>
    </row>
    <row r="8" spans="1:9" s="1" customFormat="1" ht="42" customHeight="1" x14ac:dyDescent="0.2">
      <c r="A8" s="245" t="s">
        <v>208</v>
      </c>
      <c r="B8" s="245"/>
      <c r="C8" s="245"/>
      <c r="D8" s="245"/>
    </row>
    <row r="9" spans="1:9" s="1" customFormat="1" ht="3.75" customHeight="1" x14ac:dyDescent="0.2">
      <c r="A9" s="31"/>
      <c r="B9" s="78"/>
      <c r="C9" s="32"/>
      <c r="D9" s="31"/>
    </row>
    <row r="10" spans="1:9" s="1" customFormat="1" ht="14.25" x14ac:dyDescent="0.2">
      <c r="A10" s="246" t="s">
        <v>3</v>
      </c>
      <c r="B10" s="247" t="s">
        <v>151</v>
      </c>
      <c r="C10" s="248" t="s">
        <v>150</v>
      </c>
      <c r="D10" s="249"/>
    </row>
    <row r="11" spans="1:9" s="4" customFormat="1" ht="6.6" customHeight="1" x14ac:dyDescent="0.2">
      <c r="A11" s="246"/>
      <c r="B11" s="247"/>
      <c r="C11" s="250"/>
      <c r="D11" s="251"/>
    </row>
    <row r="12" spans="1:9" s="1" customFormat="1" ht="116.25" customHeight="1" x14ac:dyDescent="0.2">
      <c r="A12" s="246"/>
      <c r="B12" s="247"/>
      <c r="C12" s="33" t="s">
        <v>6</v>
      </c>
      <c r="D12" s="33" t="s">
        <v>292</v>
      </c>
    </row>
    <row r="13" spans="1:9" s="1" customFormat="1" ht="14.25" hidden="1" x14ac:dyDescent="0.2">
      <c r="A13" s="46"/>
      <c r="B13" s="79"/>
      <c r="C13" s="33"/>
      <c r="D13" s="33"/>
    </row>
    <row r="14" spans="1:9" customFormat="1" ht="25.5" customHeight="1" x14ac:dyDescent="0.2">
      <c r="A14" s="34" t="s">
        <v>11</v>
      </c>
      <c r="B14" s="80" t="s">
        <v>35</v>
      </c>
      <c r="C14" s="36">
        <f>C15+C16+C17+C24+C25</f>
        <v>2039.752</v>
      </c>
      <c r="D14" s="36">
        <f>D15+D16+D17+D24+D25</f>
        <v>0</v>
      </c>
      <c r="E14" s="5"/>
    </row>
    <row r="15" spans="1:9" s="1" customFormat="1" ht="25.5" x14ac:dyDescent="0.2">
      <c r="A15" s="38">
        <v>102</v>
      </c>
      <c r="B15" s="81" t="s">
        <v>72</v>
      </c>
      <c r="C15" s="39">
        <f>'[2]Ведом прил 4'!F15</f>
        <v>859.80499999999995</v>
      </c>
      <c r="D15" s="39">
        <f>'[2]Ведом прил 4'!G19</f>
        <v>0</v>
      </c>
      <c r="E15" s="5"/>
      <c r="F15" s="52"/>
      <c r="G15" s="52"/>
      <c r="H15" s="52"/>
      <c r="I15" s="52"/>
    </row>
    <row r="16" spans="1:9" s="52" customFormat="1" ht="37.5" customHeight="1" x14ac:dyDescent="0.2">
      <c r="A16" s="38">
        <v>104</v>
      </c>
      <c r="B16" s="81" t="s">
        <v>36</v>
      </c>
      <c r="C16" s="39">
        <f>'[2]Ведом прил 4'!F19</f>
        <v>1005.004</v>
      </c>
      <c r="D16" s="39"/>
      <c r="E16" s="5"/>
    </row>
    <row r="17" spans="1:5" s="52" customFormat="1" ht="25.5" x14ac:dyDescent="0.2">
      <c r="A17" s="38">
        <v>106</v>
      </c>
      <c r="B17" s="81" t="s">
        <v>45</v>
      </c>
      <c r="C17" s="39">
        <f>'[2]Ведом прил 4'!F35</f>
        <v>35.826000000000001</v>
      </c>
      <c r="D17" s="39">
        <f>'[2]Ведом прил 4'!G35</f>
        <v>0</v>
      </c>
      <c r="E17" s="5"/>
    </row>
    <row r="18" spans="1:5" s="52" customFormat="1" hidden="1" x14ac:dyDescent="0.2">
      <c r="A18" s="38">
        <v>107</v>
      </c>
      <c r="B18" s="81" t="s">
        <v>108</v>
      </c>
      <c r="C18" s="39" t="e">
        <f>C19</f>
        <v>#REF!</v>
      </c>
      <c r="D18" s="39"/>
      <c r="E18" s="5"/>
    </row>
    <row r="19" spans="1:5" s="52" customFormat="1" hidden="1" x14ac:dyDescent="0.2">
      <c r="A19" s="38">
        <v>107</v>
      </c>
      <c r="B19" s="81" t="s">
        <v>50</v>
      </c>
      <c r="C19" s="39" t="e">
        <f>C22</f>
        <v>#REF!</v>
      </c>
      <c r="D19" s="39"/>
      <c r="E19" s="5"/>
    </row>
    <row r="20" spans="1:5" s="52" customFormat="1" hidden="1" x14ac:dyDescent="0.2">
      <c r="A20" s="38">
        <v>107</v>
      </c>
      <c r="B20" s="81" t="s">
        <v>49</v>
      </c>
      <c r="C20" s="39" t="e">
        <f>C21</f>
        <v>#REF!</v>
      </c>
      <c r="D20" s="39"/>
      <c r="E20" s="5"/>
    </row>
    <row r="21" spans="1:5" s="52" customFormat="1" ht="25.5" hidden="1" x14ac:dyDescent="0.2">
      <c r="A21" s="38">
        <v>107</v>
      </c>
      <c r="B21" s="81" t="s">
        <v>111</v>
      </c>
      <c r="C21" s="39" t="e">
        <f>C22</f>
        <v>#REF!</v>
      </c>
      <c r="D21" s="39"/>
      <c r="E21" s="5"/>
    </row>
    <row r="22" spans="1:5" s="52" customFormat="1" hidden="1" x14ac:dyDescent="0.2">
      <c r="A22" s="38">
        <v>107</v>
      </c>
      <c r="B22" s="81" t="s">
        <v>43</v>
      </c>
      <c r="C22" s="39" t="e">
        <f>C23</f>
        <v>#REF!</v>
      </c>
      <c r="D22" s="39"/>
      <c r="E22" s="5"/>
    </row>
    <row r="23" spans="1:5" s="52" customFormat="1" hidden="1" x14ac:dyDescent="0.2">
      <c r="A23" s="38">
        <v>107</v>
      </c>
      <c r="B23" s="81" t="s">
        <v>109</v>
      </c>
      <c r="C23" s="39" t="e">
        <f>'[2]Ведом прил 4'!#REF!</f>
        <v>#REF!</v>
      </c>
      <c r="D23" s="39"/>
      <c r="E23" s="5"/>
    </row>
    <row r="24" spans="1:5" s="52" customFormat="1" x14ac:dyDescent="0.2">
      <c r="A24" s="38">
        <v>111</v>
      </c>
      <c r="B24" s="81" t="s">
        <v>73</v>
      </c>
      <c r="C24" s="39">
        <f>SUM('Ведом прил 4'!F43)</f>
        <v>64.117000000000004</v>
      </c>
      <c r="D24" s="39">
        <f>'[2]Ведом прил 4'!G43</f>
        <v>0</v>
      </c>
      <c r="E24" s="5"/>
    </row>
    <row r="25" spans="1:5" s="52" customFormat="1" x14ac:dyDescent="0.2">
      <c r="A25" s="38">
        <v>113</v>
      </c>
      <c r="B25" s="81" t="s">
        <v>51</v>
      </c>
      <c r="C25" s="39">
        <f>SUM('Ведом прил 4'!F49)</f>
        <v>75</v>
      </c>
      <c r="D25" s="39">
        <f>'[2]Ведом прил 4'!G48</f>
        <v>0</v>
      </c>
      <c r="E25" s="5"/>
    </row>
    <row r="26" spans="1:5" hidden="1" x14ac:dyDescent="0.2">
      <c r="A26" s="38">
        <v>113</v>
      </c>
      <c r="B26" s="81" t="s">
        <v>50</v>
      </c>
      <c r="C26" s="39" t="e">
        <f>C27+C31</f>
        <v>#REF!</v>
      </c>
      <c r="D26" s="39">
        <f>D27+D31</f>
        <v>0</v>
      </c>
      <c r="E26" s="5"/>
    </row>
    <row r="27" spans="1:5" hidden="1" x14ac:dyDescent="0.2">
      <c r="A27" s="38">
        <v>113</v>
      </c>
      <c r="B27" s="81" t="s">
        <v>53</v>
      </c>
      <c r="C27" s="39" t="e">
        <f>C28</f>
        <v>#REF!</v>
      </c>
      <c r="D27" s="39"/>
      <c r="E27" s="5"/>
    </row>
    <row r="28" spans="1:5" ht="25.5" hidden="1" x14ac:dyDescent="0.2">
      <c r="A28" s="38">
        <v>113</v>
      </c>
      <c r="B28" s="81" t="s">
        <v>76</v>
      </c>
      <c r="C28" s="39" t="e">
        <f>C29</f>
        <v>#REF!</v>
      </c>
      <c r="D28" s="39"/>
      <c r="E28" s="5"/>
    </row>
    <row r="29" spans="1:5" ht="25.5" hidden="1" x14ac:dyDescent="0.2">
      <c r="A29" s="38">
        <v>113</v>
      </c>
      <c r="B29" s="81" t="s">
        <v>41</v>
      </c>
      <c r="C29" s="39" t="e">
        <f>C30</f>
        <v>#REF!</v>
      </c>
      <c r="D29" s="39"/>
      <c r="E29" s="5"/>
    </row>
    <row r="30" spans="1:5" ht="25.5" hidden="1" x14ac:dyDescent="0.2">
      <c r="A30" s="38">
        <v>113</v>
      </c>
      <c r="B30" s="81" t="s">
        <v>42</v>
      </c>
      <c r="C30" s="39" t="e">
        <f>'[2]Ведом прил 4'!F60+'[2]Ведом прил 4'!#REF!</f>
        <v>#REF!</v>
      </c>
      <c r="D30" s="39"/>
      <c r="E30" s="5"/>
    </row>
    <row r="31" spans="1:5" hidden="1" x14ac:dyDescent="0.2">
      <c r="A31" s="38">
        <v>113</v>
      </c>
      <c r="B31" s="81" t="s">
        <v>49</v>
      </c>
      <c r="C31" s="39" t="e">
        <f>C32</f>
        <v>#REF!</v>
      </c>
      <c r="D31" s="39">
        <f>D32</f>
        <v>0</v>
      </c>
      <c r="E31" s="5"/>
    </row>
    <row r="32" spans="1:5" hidden="1" x14ac:dyDescent="0.2">
      <c r="A32" s="38">
        <v>113</v>
      </c>
      <c r="B32" s="81" t="s">
        <v>43</v>
      </c>
      <c r="C32" s="39" t="e">
        <f>C33</f>
        <v>#REF!</v>
      </c>
      <c r="D32" s="39">
        <f>D33</f>
        <v>0</v>
      </c>
      <c r="E32" s="5"/>
    </row>
    <row r="33" spans="1:5" hidden="1" x14ac:dyDescent="0.2">
      <c r="A33" s="38">
        <v>113</v>
      </c>
      <c r="B33" s="81" t="s">
        <v>88</v>
      </c>
      <c r="C33" s="39" t="e">
        <f>'[2]Ведом прил 4'!#REF!</f>
        <v>#REF!</v>
      </c>
      <c r="D33" s="39"/>
      <c r="E33" s="5"/>
    </row>
    <row r="34" spans="1:5" x14ac:dyDescent="0.2">
      <c r="A34" s="34">
        <v>200</v>
      </c>
      <c r="B34" s="80" t="s">
        <v>156</v>
      </c>
      <c r="C34" s="37">
        <f>C35</f>
        <v>115.07</v>
      </c>
      <c r="D34" s="37">
        <f>D35</f>
        <v>115.07</v>
      </c>
      <c r="E34" s="5"/>
    </row>
    <row r="35" spans="1:5" x14ac:dyDescent="0.2">
      <c r="A35" s="38">
        <v>203</v>
      </c>
      <c r="B35" s="81" t="s">
        <v>154</v>
      </c>
      <c r="C35" s="39">
        <f>'[2]Ведом прил 4'!F61</f>
        <v>115.07</v>
      </c>
      <c r="D35" s="39">
        <f>'[2]Ведом прил 4'!G61</f>
        <v>115.07</v>
      </c>
      <c r="E35" s="5"/>
    </row>
    <row r="36" spans="1:5" ht="26.25" customHeight="1" x14ac:dyDescent="0.2">
      <c r="A36" s="34">
        <v>300</v>
      </c>
      <c r="B36" s="80" t="s">
        <v>157</v>
      </c>
      <c r="C36" s="37">
        <f>C37</f>
        <v>707.64099999999996</v>
      </c>
      <c r="D36" s="37">
        <f>D37</f>
        <v>0</v>
      </c>
      <c r="E36" s="5"/>
    </row>
    <row r="37" spans="1:5" ht="24" customHeight="1" x14ac:dyDescent="0.2">
      <c r="A37" s="38">
        <v>310</v>
      </c>
      <c r="B37" s="81" t="s">
        <v>155</v>
      </c>
      <c r="C37" s="39">
        <f>SUM('Ведом прил 4'!F67)</f>
        <v>707.64099999999996</v>
      </c>
      <c r="D37" s="39">
        <f>'[2]Ведом прил 4'!G67</f>
        <v>0</v>
      </c>
      <c r="E37" s="5"/>
    </row>
    <row r="38" spans="1:5" x14ac:dyDescent="0.2">
      <c r="A38" s="34" t="s">
        <v>18</v>
      </c>
      <c r="B38" s="80" t="s">
        <v>57</v>
      </c>
      <c r="C38" s="37">
        <f>C39</f>
        <v>1208.22</v>
      </c>
      <c r="D38" s="37">
        <f>D39</f>
        <v>0</v>
      </c>
      <c r="E38" s="5"/>
    </row>
    <row r="39" spans="1:5" s="52" customFormat="1" x14ac:dyDescent="0.2">
      <c r="A39" s="38">
        <v>409</v>
      </c>
      <c r="B39" s="81" t="s">
        <v>58</v>
      </c>
      <c r="C39" s="39">
        <f>'[2]Ведом прил 4'!F73</f>
        <v>1208.22</v>
      </c>
      <c r="D39" s="39">
        <f>'[2]Ведом прил 4'!G73</f>
        <v>0</v>
      </c>
      <c r="E39" s="5"/>
    </row>
    <row r="40" spans="1:5" x14ac:dyDescent="0.2">
      <c r="A40" s="34" t="s">
        <v>22</v>
      </c>
      <c r="B40" s="80" t="s">
        <v>61</v>
      </c>
      <c r="C40" s="37">
        <f>SUM(C41:C42)</f>
        <v>2475.8180000000002</v>
      </c>
      <c r="D40" s="37">
        <f>D42</f>
        <v>0</v>
      </c>
      <c r="E40" s="5"/>
    </row>
    <row r="41" spans="1:5" x14ac:dyDescent="0.2">
      <c r="A41" s="38">
        <v>502</v>
      </c>
      <c r="B41" s="81" t="s">
        <v>301</v>
      </c>
      <c r="C41" s="39">
        <f>SUM('Ведом прил 4'!F84)</f>
        <v>1701.1410000000001</v>
      </c>
      <c r="D41" s="37"/>
      <c r="E41" s="5"/>
    </row>
    <row r="42" spans="1:5" s="52" customFormat="1" x14ac:dyDescent="0.2">
      <c r="A42" s="38">
        <v>503</v>
      </c>
      <c r="B42" s="81" t="s">
        <v>86</v>
      </c>
      <c r="C42" s="39">
        <f>SUM('Ведом прил 4'!F95)</f>
        <v>774.67700000000002</v>
      </c>
      <c r="D42" s="39">
        <f>'[2]Ведом прил 4'!G89</f>
        <v>0</v>
      </c>
      <c r="E42" s="5"/>
    </row>
    <row r="43" spans="1:5" s="52" customFormat="1" ht="0.75" hidden="1" customHeight="1" x14ac:dyDescent="0.2">
      <c r="A43" s="38">
        <v>503</v>
      </c>
      <c r="B43" s="81" t="s">
        <v>85</v>
      </c>
      <c r="C43" s="39" t="e">
        <f>C44+C48+C52</f>
        <v>#REF!</v>
      </c>
      <c r="D43" s="39" t="e">
        <f>D44+D48+D52</f>
        <v>#REF!</v>
      </c>
      <c r="E43" s="5"/>
    </row>
    <row r="44" spans="1:5" s="52" customFormat="1" ht="51" hidden="1" x14ac:dyDescent="0.2">
      <c r="A44" s="38">
        <v>503</v>
      </c>
      <c r="B44" s="81" t="s">
        <v>67</v>
      </c>
      <c r="C44" s="39" t="e">
        <f t="shared" ref="C44:D46" si="0">C45</f>
        <v>#REF!</v>
      </c>
      <c r="D44" s="39" t="e">
        <f t="shared" si="0"/>
        <v>#REF!</v>
      </c>
      <c r="E44" s="5"/>
    </row>
    <row r="45" spans="1:5" s="52" customFormat="1" ht="51" hidden="1" x14ac:dyDescent="0.2">
      <c r="A45" s="38">
        <v>503</v>
      </c>
      <c r="B45" s="81" t="s">
        <v>84</v>
      </c>
      <c r="C45" s="39" t="e">
        <f t="shared" si="0"/>
        <v>#REF!</v>
      </c>
      <c r="D45" s="39" t="e">
        <f t="shared" si="0"/>
        <v>#REF!</v>
      </c>
      <c r="E45" s="5"/>
    </row>
    <row r="46" spans="1:5" s="52" customFormat="1" ht="25.5" hidden="1" x14ac:dyDescent="0.2">
      <c r="A46" s="38">
        <v>503</v>
      </c>
      <c r="B46" s="81" t="s">
        <v>41</v>
      </c>
      <c r="C46" s="39" t="e">
        <f t="shared" si="0"/>
        <v>#REF!</v>
      </c>
      <c r="D46" s="39" t="e">
        <f t="shared" si="0"/>
        <v>#REF!</v>
      </c>
      <c r="E46" s="5"/>
    </row>
    <row r="47" spans="1:5" s="52" customFormat="1" ht="25.5" hidden="1" x14ac:dyDescent="0.2">
      <c r="A47" s="38">
        <v>503</v>
      </c>
      <c r="B47" s="81" t="s">
        <v>42</v>
      </c>
      <c r="C47" s="39" t="e">
        <f>'[2]Ведом прил 4'!#REF!</f>
        <v>#REF!</v>
      </c>
      <c r="D47" s="39" t="e">
        <f>'[2]Ведом прил 4'!#REF!</f>
        <v>#REF!</v>
      </c>
      <c r="E47" s="5"/>
    </row>
    <row r="48" spans="1:5" s="52" customFormat="1" ht="51" hidden="1" x14ac:dyDescent="0.2">
      <c r="A48" s="38">
        <v>503</v>
      </c>
      <c r="B48" s="81" t="s">
        <v>95</v>
      </c>
      <c r="C48" s="39" t="e">
        <f>C49</f>
        <v>#REF!</v>
      </c>
      <c r="D48" s="39"/>
      <c r="E48" s="5"/>
    </row>
    <row r="49" spans="1:5" s="52" customFormat="1" ht="63.75" hidden="1" x14ac:dyDescent="0.2">
      <c r="A49" s="38">
        <v>503</v>
      </c>
      <c r="B49" s="81" t="s">
        <v>113</v>
      </c>
      <c r="C49" s="39" t="e">
        <f>C50</f>
        <v>#REF!</v>
      </c>
      <c r="D49" s="39"/>
      <c r="E49" s="5"/>
    </row>
    <row r="50" spans="1:5" s="52" customFormat="1" ht="25.5" hidden="1" x14ac:dyDescent="0.2">
      <c r="A50" s="38">
        <v>503</v>
      </c>
      <c r="B50" s="81" t="s">
        <v>41</v>
      </c>
      <c r="C50" s="39" t="e">
        <f>C51</f>
        <v>#REF!</v>
      </c>
      <c r="D50" s="39"/>
      <c r="E50" s="5"/>
    </row>
    <row r="51" spans="1:5" s="52" customFormat="1" ht="25.5" hidden="1" x14ac:dyDescent="0.2">
      <c r="A51" s="38">
        <v>503</v>
      </c>
      <c r="B51" s="81" t="s">
        <v>42</v>
      </c>
      <c r="C51" s="39" t="e">
        <f>'[2]Ведом прил 4'!#REF!</f>
        <v>#REF!</v>
      </c>
      <c r="D51" s="39"/>
      <c r="E51" s="5"/>
    </row>
    <row r="52" spans="1:5" s="52" customFormat="1" ht="38.25" hidden="1" x14ac:dyDescent="0.2">
      <c r="A52" s="38">
        <v>503</v>
      </c>
      <c r="B52" s="81" t="s">
        <v>112</v>
      </c>
      <c r="C52" s="39" t="e">
        <f>C53</f>
        <v>#REF!</v>
      </c>
      <c r="D52" s="39" t="e">
        <f>D53</f>
        <v>#REF!</v>
      </c>
      <c r="E52" s="5"/>
    </row>
    <row r="53" spans="1:5" s="52" customFormat="1" ht="25.5" hidden="1" x14ac:dyDescent="0.2">
      <c r="A53" s="38">
        <v>503</v>
      </c>
      <c r="B53" s="81" t="s">
        <v>41</v>
      </c>
      <c r="C53" s="39" t="e">
        <f>#REF!</f>
        <v>#REF!</v>
      </c>
      <c r="D53" s="39" t="e">
        <f>#REF!</f>
        <v>#REF!</v>
      </c>
      <c r="E53" s="5"/>
    </row>
    <row r="54" spans="1:5" s="53" customFormat="1" hidden="1" x14ac:dyDescent="0.2">
      <c r="A54" s="38">
        <v>503</v>
      </c>
      <c r="B54" s="81" t="s">
        <v>86</v>
      </c>
      <c r="C54" s="39"/>
      <c r="D54" s="39"/>
      <c r="E54" s="47"/>
    </row>
    <row r="55" spans="1:5" hidden="1" x14ac:dyDescent="0.2">
      <c r="A55" s="34">
        <v>600</v>
      </c>
      <c r="B55" s="82" t="s">
        <v>128</v>
      </c>
      <c r="C55" s="37">
        <f>C56+C67</f>
        <v>0</v>
      </c>
      <c r="D55" s="37">
        <f>D56+D67</f>
        <v>0</v>
      </c>
      <c r="E55" s="5"/>
    </row>
    <row r="56" spans="1:5" hidden="1" x14ac:dyDescent="0.2">
      <c r="A56" s="34">
        <v>602</v>
      </c>
      <c r="B56" s="82" t="s">
        <v>129</v>
      </c>
      <c r="C56" s="37">
        <f>C57</f>
        <v>0</v>
      </c>
      <c r="D56" s="37">
        <f>D57</f>
        <v>0</v>
      </c>
      <c r="E56" s="5"/>
    </row>
    <row r="57" spans="1:5" hidden="1" x14ac:dyDescent="0.2">
      <c r="A57" s="38">
        <v>602</v>
      </c>
      <c r="B57" s="81" t="s">
        <v>50</v>
      </c>
      <c r="C57" s="39">
        <f>C58+C63</f>
        <v>0</v>
      </c>
      <c r="D57" s="39">
        <f>D58+D63</f>
        <v>0</v>
      </c>
      <c r="E57" s="5"/>
    </row>
    <row r="58" spans="1:5" ht="25.5" hidden="1" x14ac:dyDescent="0.2">
      <c r="A58" s="38">
        <v>602</v>
      </c>
      <c r="B58" s="81" t="s">
        <v>87</v>
      </c>
      <c r="C58" s="39">
        <f t="shared" ref="C58:D61" si="1">C59</f>
        <v>0</v>
      </c>
      <c r="D58" s="39">
        <f t="shared" si="1"/>
        <v>0</v>
      </c>
      <c r="E58" s="5"/>
    </row>
    <row r="59" spans="1:5" ht="25.5" hidden="1" x14ac:dyDescent="0.2">
      <c r="A59" s="38">
        <v>602</v>
      </c>
      <c r="B59" s="81" t="s">
        <v>120</v>
      </c>
      <c r="C59" s="39">
        <f t="shared" si="1"/>
        <v>0</v>
      </c>
      <c r="D59" s="39">
        <f t="shared" si="1"/>
        <v>0</v>
      </c>
      <c r="E59" s="5"/>
    </row>
    <row r="60" spans="1:5" ht="38.25" hidden="1" x14ac:dyDescent="0.2">
      <c r="A60" s="38">
        <v>602</v>
      </c>
      <c r="B60" s="81" t="s">
        <v>123</v>
      </c>
      <c r="C60" s="39">
        <f t="shared" si="1"/>
        <v>0</v>
      </c>
      <c r="D60" s="39">
        <f t="shared" si="1"/>
        <v>0</v>
      </c>
      <c r="E60" s="5"/>
    </row>
    <row r="61" spans="1:5" ht="25.5" hidden="1" x14ac:dyDescent="0.2">
      <c r="A61" s="38">
        <v>602</v>
      </c>
      <c r="B61" s="81" t="s">
        <v>41</v>
      </c>
      <c r="C61" s="39">
        <f t="shared" si="1"/>
        <v>0</v>
      </c>
      <c r="D61" s="39">
        <f t="shared" si="1"/>
        <v>0</v>
      </c>
      <c r="E61" s="5"/>
    </row>
    <row r="62" spans="1:5" ht="25.5" hidden="1" x14ac:dyDescent="0.2">
      <c r="A62" s="38">
        <v>602</v>
      </c>
      <c r="B62" s="81" t="s">
        <v>42</v>
      </c>
      <c r="C62" s="39">
        <f>'[2]Ведом прил 4'!F109</f>
        <v>0</v>
      </c>
      <c r="D62" s="39">
        <f>'[2]Ведом прил 4'!G109</f>
        <v>0</v>
      </c>
      <c r="E62" s="5"/>
    </row>
    <row r="63" spans="1:5" ht="76.5" hidden="1" x14ac:dyDescent="0.2">
      <c r="A63" s="38">
        <v>602</v>
      </c>
      <c r="B63" s="81" t="s">
        <v>60</v>
      </c>
      <c r="C63" s="39">
        <f>C64</f>
        <v>0</v>
      </c>
      <c r="D63" s="39"/>
      <c r="E63" s="5"/>
    </row>
    <row r="64" spans="1:5" ht="25.5" hidden="1" x14ac:dyDescent="0.2">
      <c r="A64" s="38">
        <v>602</v>
      </c>
      <c r="B64" s="81" t="s">
        <v>124</v>
      </c>
      <c r="C64" s="39">
        <f>C65</f>
        <v>0</v>
      </c>
      <c r="D64" s="39"/>
      <c r="E64" s="5"/>
    </row>
    <row r="65" spans="1:5" ht="25.5" hidden="1" x14ac:dyDescent="0.2">
      <c r="A65" s="38">
        <v>602</v>
      </c>
      <c r="B65" s="81" t="s">
        <v>41</v>
      </c>
      <c r="C65" s="39">
        <f>C66</f>
        <v>0</v>
      </c>
      <c r="D65" s="39"/>
      <c r="E65" s="5"/>
    </row>
    <row r="66" spans="1:5" ht="25.5" hidden="1" x14ac:dyDescent="0.2">
      <c r="A66" s="38">
        <v>602</v>
      </c>
      <c r="B66" s="81" t="s">
        <v>42</v>
      </c>
      <c r="C66" s="39">
        <f>'[2]Ведом прил 4'!F113</f>
        <v>0</v>
      </c>
      <c r="D66" s="39"/>
      <c r="E66" s="5"/>
    </row>
    <row r="67" spans="1:5" s="52" customFormat="1" hidden="1" x14ac:dyDescent="0.2">
      <c r="A67" s="38">
        <v>605</v>
      </c>
      <c r="B67" s="81" t="s">
        <v>134</v>
      </c>
      <c r="C67" s="39">
        <f>'[2]Ведом прил 4'!F114</f>
        <v>0</v>
      </c>
      <c r="D67" s="39">
        <f>'[2]Ведом прил 4'!G114</f>
        <v>0</v>
      </c>
      <c r="E67" s="5"/>
    </row>
    <row r="68" spans="1:5" x14ac:dyDescent="0.2">
      <c r="A68" s="34" t="s">
        <v>14</v>
      </c>
      <c r="B68" s="80" t="s">
        <v>46</v>
      </c>
      <c r="C68" s="37">
        <f>SUM(C69:C70)</f>
        <v>935.31899999999996</v>
      </c>
      <c r="D68" s="37">
        <f>D69</f>
        <v>921.48699999999997</v>
      </c>
      <c r="E68" s="5"/>
    </row>
    <row r="69" spans="1:5" x14ac:dyDescent="0.2">
      <c r="A69" s="38">
        <v>702</v>
      </c>
      <c r="B69" s="81" t="s">
        <v>166</v>
      </c>
      <c r="C69" s="39">
        <f>SUM('Ведом прил 4'!F123)</f>
        <v>921.48699999999997</v>
      </c>
      <c r="D69" s="39">
        <f>'[2]Ведом прил 4'!G122</f>
        <v>921.48699999999997</v>
      </c>
      <c r="E69" s="5"/>
    </row>
    <row r="70" spans="1:5" s="52" customFormat="1" ht="14.25" customHeight="1" x14ac:dyDescent="0.2">
      <c r="A70" s="38">
        <v>707</v>
      </c>
      <c r="B70" s="81" t="s">
        <v>82</v>
      </c>
      <c r="C70" s="39">
        <f>SUM('Ведом прил 4'!F129)</f>
        <v>13.832000000000001</v>
      </c>
      <c r="D70" s="39">
        <f>'[2]Ведом прил 4'!G128</f>
        <v>0</v>
      </c>
      <c r="E70" s="5"/>
    </row>
    <row r="71" spans="1:5" x14ac:dyDescent="0.2">
      <c r="A71" s="34" t="s">
        <v>26</v>
      </c>
      <c r="B71" s="80" t="s">
        <v>65</v>
      </c>
      <c r="C71" s="37">
        <f>C72</f>
        <v>5051.46</v>
      </c>
      <c r="D71" s="37">
        <f>D72</f>
        <v>0</v>
      </c>
      <c r="E71" s="5"/>
    </row>
    <row r="72" spans="1:5" s="52" customFormat="1" ht="12.75" customHeight="1" x14ac:dyDescent="0.2">
      <c r="A72" s="38">
        <v>801</v>
      </c>
      <c r="B72" s="81" t="s">
        <v>66</v>
      </c>
      <c r="C72" s="39">
        <f>SUM('Ведом прил 4'!F145)</f>
        <v>5051.46</v>
      </c>
      <c r="D72" s="39">
        <f>'[2]Ведом прил 4'!G144</f>
        <v>0</v>
      </c>
      <c r="E72" s="5"/>
    </row>
    <row r="73" spans="1:5" ht="12.75" customHeight="1" x14ac:dyDescent="0.2">
      <c r="A73" s="212">
        <v>1000</v>
      </c>
      <c r="B73" s="80" t="s">
        <v>305</v>
      </c>
      <c r="C73" s="37">
        <f>SUM(C74)</f>
        <v>150</v>
      </c>
      <c r="D73" s="39">
        <f t="shared" ref="C73:D75" si="2">D74</f>
        <v>0</v>
      </c>
      <c r="E73" s="5"/>
    </row>
    <row r="74" spans="1:5" ht="15" customHeight="1" x14ac:dyDescent="0.2">
      <c r="A74" s="51">
        <v>1003</v>
      </c>
      <c r="B74" s="50" t="s">
        <v>302</v>
      </c>
      <c r="C74" s="39">
        <f>SUM('Ведом прил 4'!F197)</f>
        <v>150</v>
      </c>
      <c r="D74" s="39">
        <f t="shared" si="2"/>
        <v>0</v>
      </c>
      <c r="E74" s="5"/>
    </row>
    <row r="75" spans="1:5" ht="18.75" hidden="1" customHeight="1" x14ac:dyDescent="0.2">
      <c r="A75" s="51">
        <v>1006</v>
      </c>
      <c r="B75" s="81" t="str">
        <f>'[2]Ведом прил 4'!B198</f>
        <v>Социальное обеспечение  и иные выплаты населению</v>
      </c>
      <c r="C75" s="39">
        <f t="shared" si="2"/>
        <v>150</v>
      </c>
      <c r="D75" s="39">
        <f t="shared" si="2"/>
        <v>0</v>
      </c>
      <c r="E75" s="5"/>
    </row>
    <row r="76" spans="1:5" ht="20.25" hidden="1" customHeight="1" x14ac:dyDescent="0.2">
      <c r="A76" s="51">
        <f>'[2]Ведом прил 4'!C199</f>
        <v>1003</v>
      </c>
      <c r="B76" s="81" t="str">
        <f>'[2]Ведом прил 4'!B199</f>
        <v>Социальные выплаты гражданам, кроме публичных нормативных социальных выплат</v>
      </c>
      <c r="C76" s="39">
        <f>'[2]Ведом прил 4'!F199</f>
        <v>150</v>
      </c>
      <c r="D76" s="39">
        <f>'[2]Ведом прил 4'!G199</f>
        <v>0</v>
      </c>
      <c r="E76" s="5"/>
    </row>
    <row r="77" spans="1:5" ht="15.75" hidden="1" customHeight="1" x14ac:dyDescent="0.2">
      <c r="A77" s="51">
        <v>1006</v>
      </c>
      <c r="B77" s="81" t="s">
        <v>60</v>
      </c>
      <c r="C77" s="39">
        <f>C78</f>
        <v>0</v>
      </c>
      <c r="D77" s="39"/>
      <c r="E77" s="5"/>
    </row>
    <row r="78" spans="1:5" ht="15.75" hidden="1" customHeight="1" x14ac:dyDescent="0.2">
      <c r="A78" s="51">
        <v>1006</v>
      </c>
      <c r="B78" s="81" t="s">
        <v>137</v>
      </c>
      <c r="C78" s="39">
        <f>C79</f>
        <v>0</v>
      </c>
      <c r="D78" s="39"/>
      <c r="E78" s="5"/>
    </row>
    <row r="79" spans="1:5" ht="25.5" hidden="1" x14ac:dyDescent="0.2">
      <c r="A79" s="51">
        <v>1006</v>
      </c>
      <c r="B79" s="81" t="s">
        <v>55</v>
      </c>
      <c r="C79" s="39">
        <f>C80</f>
        <v>0</v>
      </c>
      <c r="D79" s="39"/>
      <c r="E79" s="5"/>
    </row>
    <row r="80" spans="1:5" ht="9" hidden="1" customHeight="1" x14ac:dyDescent="0.2">
      <c r="A80" s="51">
        <v>1006</v>
      </c>
      <c r="B80" s="81" t="s">
        <v>56</v>
      </c>
      <c r="C80" s="39">
        <f>'[2]Ведом прил 4'!F203</f>
        <v>0</v>
      </c>
      <c r="D80" s="39"/>
      <c r="E80" s="5"/>
    </row>
    <row r="81" spans="1:5" x14ac:dyDescent="0.2">
      <c r="A81" s="34" t="s">
        <v>32</v>
      </c>
      <c r="B81" s="80" t="s">
        <v>70</v>
      </c>
      <c r="C81" s="37">
        <f>SUM(C82)</f>
        <v>40.914000000000001</v>
      </c>
      <c r="D81" s="37">
        <f>D82</f>
        <v>0</v>
      </c>
      <c r="E81" s="5"/>
    </row>
    <row r="82" spans="1:5" s="52" customFormat="1" x14ac:dyDescent="0.2">
      <c r="A82" s="38">
        <v>1101</v>
      </c>
      <c r="B82" s="81" t="s">
        <v>71</v>
      </c>
      <c r="C82" s="39">
        <f>SUM('Ведом прил 4'!F205)</f>
        <v>40.914000000000001</v>
      </c>
      <c r="D82" s="39">
        <f>'[2]Ведом прил 4'!G204</f>
        <v>0</v>
      </c>
      <c r="E82" s="5"/>
    </row>
    <row r="83" spans="1:5" ht="56.25" hidden="1" customHeight="1" x14ac:dyDescent="0.2">
      <c r="A83" s="38">
        <v>1101</v>
      </c>
      <c r="B83" s="81" t="s">
        <v>95</v>
      </c>
      <c r="C83" s="39" t="e">
        <f t="shared" ref="C83:D86" si="3">C84</f>
        <v>#REF!</v>
      </c>
      <c r="D83" s="39" t="e">
        <f t="shared" si="3"/>
        <v>#REF!</v>
      </c>
      <c r="E83" s="5"/>
    </row>
    <row r="84" spans="1:5" ht="51" hidden="1" x14ac:dyDescent="0.2">
      <c r="A84" s="38">
        <v>1101</v>
      </c>
      <c r="B84" s="81" t="s">
        <v>63</v>
      </c>
      <c r="C84" s="39" t="e">
        <f>C85</f>
        <v>#REF!</v>
      </c>
      <c r="D84" s="39" t="e">
        <f>D85</f>
        <v>#REF!</v>
      </c>
      <c r="E84" s="5"/>
    </row>
    <row r="85" spans="1:5" ht="38.25" hidden="1" x14ac:dyDescent="0.2">
      <c r="A85" s="38">
        <v>1101</v>
      </c>
      <c r="B85" s="81" t="s">
        <v>64</v>
      </c>
      <c r="C85" s="39" t="e">
        <f>C86</f>
        <v>#REF!</v>
      </c>
      <c r="D85" s="39" t="e">
        <f>D86</f>
        <v>#REF!</v>
      </c>
      <c r="E85" s="5"/>
    </row>
    <row r="86" spans="1:5" ht="25.5" hidden="1" x14ac:dyDescent="0.2">
      <c r="A86" s="38">
        <v>1101</v>
      </c>
      <c r="B86" s="81" t="s">
        <v>55</v>
      </c>
      <c r="C86" s="39" t="e">
        <f t="shared" si="3"/>
        <v>#REF!</v>
      </c>
      <c r="D86" s="39" t="e">
        <f t="shared" si="3"/>
        <v>#REF!</v>
      </c>
      <c r="E86" s="5"/>
    </row>
    <row r="87" spans="1:5" ht="15" hidden="1" customHeight="1" x14ac:dyDescent="0.2">
      <c r="A87" s="38">
        <v>1101</v>
      </c>
      <c r="B87" s="81" t="s">
        <v>56</v>
      </c>
      <c r="C87" s="39" t="e">
        <f>'[2]Ведом прил 4'!#REF!</f>
        <v>#REF!</v>
      </c>
      <c r="D87" s="39" t="e">
        <f>'[2]Ведом прил 4'!#REF!</f>
        <v>#REF!</v>
      </c>
      <c r="E87" s="5"/>
    </row>
    <row r="88" spans="1:5" ht="1.1499999999999999" hidden="1" customHeight="1" x14ac:dyDescent="0.2">
      <c r="A88" s="38">
        <v>1101</v>
      </c>
      <c r="B88" s="81" t="s">
        <v>106</v>
      </c>
      <c r="C88" s="39" t="e">
        <f>C89+C93</f>
        <v>#REF!</v>
      </c>
      <c r="D88" s="39" t="e">
        <f>D89+D93</f>
        <v>#REF!</v>
      </c>
      <c r="E88" s="5"/>
    </row>
    <row r="89" spans="1:5" ht="76.5" hidden="1" x14ac:dyDescent="0.2">
      <c r="A89" s="38">
        <v>1101</v>
      </c>
      <c r="B89" s="81" t="s">
        <v>60</v>
      </c>
      <c r="C89" s="39" t="e">
        <f>C90</f>
        <v>#REF!</v>
      </c>
      <c r="D89" s="39"/>
      <c r="E89" s="5"/>
    </row>
    <row r="90" spans="1:5" ht="38.25" hidden="1" x14ac:dyDescent="0.2">
      <c r="A90" s="38">
        <v>1101</v>
      </c>
      <c r="B90" s="81" t="s">
        <v>115</v>
      </c>
      <c r="C90" s="39" t="e">
        <f>C91</f>
        <v>#REF!</v>
      </c>
      <c r="D90" s="39"/>
      <c r="E90" s="5"/>
    </row>
    <row r="91" spans="1:5" ht="25.5" hidden="1" x14ac:dyDescent="0.2">
      <c r="A91" s="38">
        <v>1101</v>
      </c>
      <c r="B91" s="81" t="s">
        <v>68</v>
      </c>
      <c r="C91" s="39" t="e">
        <f>C92</f>
        <v>#REF!</v>
      </c>
      <c r="D91" s="39"/>
      <c r="E91" s="5"/>
    </row>
    <row r="92" spans="1:5" hidden="1" x14ac:dyDescent="0.2">
      <c r="A92" s="38">
        <v>1101</v>
      </c>
      <c r="B92" s="81" t="s">
        <v>69</v>
      </c>
      <c r="C92" s="39" t="e">
        <f>'[2]Ведом прил 4'!#REF!</f>
        <v>#REF!</v>
      </c>
      <c r="D92" s="39"/>
      <c r="E92" s="5"/>
    </row>
    <row r="93" spans="1:5" ht="25.5" hidden="1" x14ac:dyDescent="0.2">
      <c r="A93" s="38">
        <v>1101</v>
      </c>
      <c r="B93" s="81" t="s">
        <v>116</v>
      </c>
      <c r="C93" s="39" t="e">
        <f>C94</f>
        <v>#REF!</v>
      </c>
      <c r="D93" s="39" t="e">
        <f>D94</f>
        <v>#REF!</v>
      </c>
      <c r="E93" s="5"/>
    </row>
    <row r="94" spans="1:5" ht="25.5" hidden="1" x14ac:dyDescent="0.2">
      <c r="A94" s="38">
        <v>1101</v>
      </c>
      <c r="B94" s="81" t="s">
        <v>68</v>
      </c>
      <c r="C94" s="39" t="e">
        <f>C95</f>
        <v>#REF!</v>
      </c>
      <c r="D94" s="39" t="e">
        <f>D95</f>
        <v>#REF!</v>
      </c>
      <c r="E94" s="5"/>
    </row>
    <row r="95" spans="1:5" hidden="1" x14ac:dyDescent="0.2">
      <c r="A95" s="38">
        <v>1101</v>
      </c>
      <c r="B95" s="81" t="s">
        <v>69</v>
      </c>
      <c r="C95" s="39" t="e">
        <f>'[2]Ведом прил 4'!#REF!</f>
        <v>#REF!</v>
      </c>
      <c r="D95" s="39" t="e">
        <f>'[2]Ведом прил 4'!#REF!</f>
        <v>#REF!</v>
      </c>
      <c r="E95" s="5"/>
    </row>
    <row r="96" spans="1:5" ht="12.75" customHeight="1" x14ac:dyDescent="0.2">
      <c r="A96" s="243" t="s">
        <v>8</v>
      </c>
      <c r="B96" s="244"/>
      <c r="C96" s="37">
        <f>C14+C34+C36+C38+C40+C68+C71+C73+C81</f>
        <v>12724.194</v>
      </c>
      <c r="D96" s="37">
        <f>D14+D34+D36+D38+D40+D68+D71+D81</f>
        <v>1036.557</v>
      </c>
      <c r="E96" s="5"/>
    </row>
    <row r="97" spans="1:11" hidden="1" x14ac:dyDescent="0.2">
      <c r="A97" s="38">
        <v>0</v>
      </c>
      <c r="B97" s="81" t="s">
        <v>78</v>
      </c>
      <c r="C97" s="39">
        <v>0</v>
      </c>
      <c r="D97" s="39">
        <v>0</v>
      </c>
      <c r="E97" s="5"/>
    </row>
    <row r="98" spans="1:11" hidden="1" x14ac:dyDescent="0.2">
      <c r="A98" s="38">
        <v>0</v>
      </c>
      <c r="B98" s="81" t="s">
        <v>78</v>
      </c>
      <c r="C98" s="39">
        <v>0</v>
      </c>
      <c r="D98" s="39">
        <v>0</v>
      </c>
      <c r="E98" s="5"/>
    </row>
    <row r="99" spans="1:11" hidden="1" x14ac:dyDescent="0.2">
      <c r="A99" s="38">
        <v>0</v>
      </c>
      <c r="B99" s="81" t="s">
        <v>78</v>
      </c>
      <c r="C99" s="39">
        <v>0</v>
      </c>
      <c r="D99" s="39">
        <v>0</v>
      </c>
      <c r="E99" s="5"/>
    </row>
    <row r="100" spans="1:11" hidden="1" x14ac:dyDescent="0.2">
      <c r="A100" s="38">
        <v>0</v>
      </c>
      <c r="B100" s="81" t="s">
        <v>78</v>
      </c>
      <c r="C100" s="39">
        <v>0</v>
      </c>
      <c r="D100" s="39">
        <v>0</v>
      </c>
      <c r="E100" s="5"/>
    </row>
    <row r="101" spans="1:11" hidden="1" x14ac:dyDescent="0.2">
      <c r="A101" s="38">
        <v>0</v>
      </c>
      <c r="B101" s="81" t="s">
        <v>78</v>
      </c>
      <c r="C101" s="39">
        <v>0</v>
      </c>
      <c r="D101" s="39">
        <v>0</v>
      </c>
      <c r="E101" s="5"/>
    </row>
    <row r="102" spans="1:11" hidden="1" x14ac:dyDescent="0.2">
      <c r="A102" s="38">
        <v>0</v>
      </c>
      <c r="B102" s="81" t="s">
        <v>78</v>
      </c>
      <c r="C102" s="39">
        <v>0</v>
      </c>
      <c r="D102" s="39">
        <v>0</v>
      </c>
      <c r="E102" s="5"/>
    </row>
    <row r="103" spans="1:11" hidden="1" x14ac:dyDescent="0.2">
      <c r="A103" s="38">
        <v>0</v>
      </c>
      <c r="B103" s="81" t="s">
        <v>78</v>
      </c>
      <c r="C103" s="39">
        <v>0</v>
      </c>
      <c r="D103" s="39">
        <v>0</v>
      </c>
      <c r="E103" s="5"/>
    </row>
    <row r="104" spans="1:11" hidden="1" x14ac:dyDescent="0.2">
      <c r="A104" s="38">
        <v>0</v>
      </c>
      <c r="B104" s="81" t="s">
        <v>78</v>
      </c>
      <c r="C104" s="39">
        <v>0</v>
      </c>
      <c r="D104" s="39">
        <v>0</v>
      </c>
      <c r="E104" s="5"/>
    </row>
    <row r="105" spans="1:11" hidden="1" x14ac:dyDescent="0.2">
      <c r="A105" s="38">
        <v>0</v>
      </c>
      <c r="B105" s="81" t="s">
        <v>78</v>
      </c>
      <c r="C105" s="39">
        <v>0</v>
      </c>
      <c r="D105" s="39">
        <v>0</v>
      </c>
      <c r="E105" s="5"/>
    </row>
    <row r="106" spans="1:11" hidden="1" x14ac:dyDescent="0.2">
      <c r="A106" s="38">
        <v>0</v>
      </c>
      <c r="B106" s="81" t="s">
        <v>78</v>
      </c>
      <c r="C106" s="39">
        <v>0</v>
      </c>
      <c r="D106" s="39">
        <v>0</v>
      </c>
      <c r="E106" s="5"/>
    </row>
    <row r="107" spans="1:11" hidden="1" x14ac:dyDescent="0.2">
      <c r="A107" s="38">
        <v>0</v>
      </c>
      <c r="B107" s="81" t="s">
        <v>78</v>
      </c>
      <c r="C107" s="39">
        <v>0</v>
      </c>
      <c r="D107" s="39">
        <v>0</v>
      </c>
      <c r="E107" s="5"/>
    </row>
    <row r="108" spans="1:11" x14ac:dyDescent="0.2">
      <c r="C108" s="65"/>
    </row>
    <row r="109" spans="1:11" s="12" customFormat="1" ht="71.650000000000006" customHeight="1" x14ac:dyDescent="0.2">
      <c r="A109" s="40"/>
      <c r="B109" s="85"/>
      <c r="C109" s="41"/>
      <c r="D109" s="42"/>
      <c r="G109" s="6"/>
      <c r="K109" s="6"/>
    </row>
    <row r="110" spans="1:11" s="12" customFormat="1" x14ac:dyDescent="0.2">
      <c r="A110" s="40"/>
      <c r="B110" s="85"/>
      <c r="C110" s="41"/>
      <c r="D110" s="42"/>
      <c r="G110" s="6"/>
      <c r="K110" s="6"/>
    </row>
    <row r="111" spans="1:11" s="12" customFormat="1" x14ac:dyDescent="0.2">
      <c r="A111" s="40"/>
      <c r="B111" s="85"/>
      <c r="C111" s="41"/>
      <c r="D111" s="42"/>
      <c r="G111" s="6"/>
    </row>
    <row r="112" spans="1:11" s="12" customFormat="1" x14ac:dyDescent="0.2">
      <c r="A112" s="40"/>
      <c r="B112" s="85"/>
      <c r="C112" s="41"/>
      <c r="D112" s="42"/>
      <c r="G112" s="6"/>
    </row>
    <row r="113" spans="1:11" s="12" customFormat="1" x14ac:dyDescent="0.2">
      <c r="A113" s="40"/>
      <c r="B113" s="85"/>
      <c r="C113" s="41"/>
      <c r="D113" s="42"/>
    </row>
    <row r="114" spans="1:11" x14ac:dyDescent="0.2">
      <c r="B114" s="86"/>
      <c r="G114" s="12"/>
      <c r="K114" s="12"/>
    </row>
    <row r="115" spans="1:11" x14ac:dyDescent="0.2">
      <c r="B115" s="86"/>
      <c r="G115" s="12"/>
      <c r="K115" s="12"/>
    </row>
    <row r="116" spans="1:11" x14ac:dyDescent="0.2">
      <c r="B116" s="86"/>
      <c r="G116" s="12"/>
    </row>
    <row r="117" spans="1:11" x14ac:dyDescent="0.2">
      <c r="G117" s="12"/>
    </row>
  </sheetData>
  <sheetProtection selectLockedCells="1" selectUnlockedCells="1"/>
  <mergeCells count="5">
    <mergeCell ref="A96:B96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K186"/>
  <sheetViews>
    <sheetView view="pageBreakPreview" topLeftCell="A40" zoomScaleSheetLayoutView="100" workbookViewId="0">
      <selection activeCell="F55" sqref="F55"/>
    </sheetView>
  </sheetViews>
  <sheetFormatPr defaultColWidth="9.140625" defaultRowHeight="12.75" x14ac:dyDescent="0.2"/>
  <cols>
    <col min="1" max="1" width="5.7109375" style="7" customWidth="1"/>
    <col min="2" max="2" width="53.7109375" style="7" customWidth="1"/>
    <col min="3" max="3" width="6.28515625" style="7" customWidth="1"/>
    <col min="4" max="4" width="12.7109375" style="7" customWidth="1"/>
    <col min="5" max="5" width="7.7109375" style="25" customWidth="1"/>
    <col min="6" max="6" width="11.85546875" style="25" customWidth="1"/>
    <col min="7" max="7" width="14" style="25" customWidth="1"/>
    <col min="8" max="8" width="13.5703125" style="75" customWidth="1"/>
    <col min="9" max="9" width="12.42578125" style="26" customWidth="1"/>
    <col min="10" max="10" width="12.5703125" style="7" customWidth="1"/>
    <col min="11" max="11" width="14.7109375" style="7" customWidth="1"/>
    <col min="12" max="16384" width="9.140625" style="7"/>
  </cols>
  <sheetData>
    <row r="1" spans="1:11" s="8" customFormat="1" ht="14.25" x14ac:dyDescent="0.2">
      <c r="E1" s="20"/>
      <c r="F1" s="20"/>
      <c r="G1" s="20"/>
      <c r="H1" s="2"/>
      <c r="I1" s="20" t="s">
        <v>210</v>
      </c>
    </row>
    <row r="2" spans="1:11" s="1" customFormat="1" ht="14.25" x14ac:dyDescent="0.2">
      <c r="E2" s="20"/>
      <c r="F2" s="20"/>
      <c r="G2" s="20"/>
      <c r="H2" s="2"/>
      <c r="I2" s="153" t="s">
        <v>152</v>
      </c>
      <c r="J2" s="3"/>
      <c r="K2" s="2"/>
    </row>
    <row r="3" spans="1:11" s="1" customFormat="1" ht="14.25" x14ac:dyDescent="0.2">
      <c r="E3" s="20"/>
      <c r="F3" s="20"/>
      <c r="G3" s="20"/>
      <c r="H3" s="2"/>
      <c r="I3" s="153" t="s">
        <v>160</v>
      </c>
      <c r="J3" s="3"/>
      <c r="K3" s="2"/>
    </row>
    <row r="4" spans="1:11" s="1" customFormat="1" ht="14.25" x14ac:dyDescent="0.2">
      <c r="A4" s="254" t="s">
        <v>161</v>
      </c>
      <c r="B4" s="254"/>
      <c r="C4" s="254"/>
      <c r="D4" s="254"/>
      <c r="E4" s="254"/>
      <c r="F4" s="254"/>
      <c r="G4" s="254"/>
      <c r="H4" s="254"/>
      <c r="I4" s="254"/>
      <c r="J4" s="3"/>
      <c r="K4" s="2"/>
    </row>
    <row r="5" spans="1:11" s="1" customFormat="1" ht="14.25" x14ac:dyDescent="0.2">
      <c r="E5" s="19"/>
      <c r="F5" s="19"/>
      <c r="G5" s="19"/>
      <c r="I5" s="64" t="s">
        <v>207</v>
      </c>
      <c r="J5" s="3"/>
      <c r="K5" s="2"/>
    </row>
    <row r="6" spans="1:11" s="1" customFormat="1" ht="8.65" customHeight="1" x14ac:dyDescent="0.2">
      <c r="E6" s="64"/>
      <c r="F6" s="64"/>
      <c r="G6" s="64"/>
      <c r="H6" s="150"/>
      <c r="I6" s="64"/>
      <c r="J6" s="3"/>
      <c r="K6" s="2"/>
    </row>
    <row r="7" spans="1:11" s="8" customFormat="1" ht="30.75" customHeight="1" x14ac:dyDescent="0.2">
      <c r="A7" s="255" t="s">
        <v>211</v>
      </c>
      <c r="B7" s="255"/>
      <c r="C7" s="255"/>
      <c r="D7" s="255"/>
      <c r="E7" s="255"/>
      <c r="F7" s="255"/>
      <c r="G7" s="255"/>
      <c r="H7" s="255"/>
      <c r="I7" s="255"/>
    </row>
    <row r="8" spans="1:11" s="8" customFormat="1" ht="3" customHeight="1" x14ac:dyDescent="0.2">
      <c r="A8" s="154"/>
      <c r="B8" s="154"/>
      <c r="C8" s="154"/>
      <c r="D8" s="154"/>
      <c r="E8" s="154"/>
      <c r="F8" s="154"/>
      <c r="G8" s="154"/>
      <c r="H8" s="154"/>
      <c r="I8" s="154"/>
    </row>
    <row r="9" spans="1:11" s="8" customFormat="1" ht="8.25" customHeight="1" x14ac:dyDescent="0.2">
      <c r="A9" s="154"/>
      <c r="B9" s="154"/>
      <c r="C9" s="154"/>
      <c r="D9" s="154"/>
      <c r="E9" s="154"/>
      <c r="F9" s="154"/>
      <c r="G9" s="154"/>
      <c r="H9" s="154"/>
      <c r="I9" s="154"/>
    </row>
    <row r="10" spans="1:11" customFormat="1" ht="12.75" customHeight="1" x14ac:dyDescent="0.2">
      <c r="A10" s="256" t="s">
        <v>2</v>
      </c>
      <c r="B10" s="257" t="s">
        <v>81</v>
      </c>
      <c r="C10" s="258" t="s">
        <v>3</v>
      </c>
      <c r="D10" s="258" t="s">
        <v>4</v>
      </c>
      <c r="E10" s="258" t="s">
        <v>5</v>
      </c>
      <c r="F10" s="259" t="s">
        <v>150</v>
      </c>
      <c r="G10" s="259"/>
      <c r="H10" s="259"/>
      <c r="I10" s="259"/>
    </row>
    <row r="11" spans="1:11" customFormat="1" x14ac:dyDescent="0.2">
      <c r="A11" s="256"/>
      <c r="B11" s="257"/>
      <c r="C11" s="258"/>
      <c r="D11" s="258"/>
      <c r="E11" s="227"/>
      <c r="F11" s="259" t="s">
        <v>172</v>
      </c>
      <c r="G11" s="259"/>
      <c r="H11" s="259" t="s">
        <v>205</v>
      </c>
      <c r="I11" s="259"/>
    </row>
    <row r="12" spans="1:11" customFormat="1" ht="120.75" customHeight="1" x14ac:dyDescent="0.2">
      <c r="A12" s="256"/>
      <c r="B12" s="257"/>
      <c r="C12" s="258"/>
      <c r="D12" s="258"/>
      <c r="E12" s="258"/>
      <c r="F12" s="155" t="s">
        <v>6</v>
      </c>
      <c r="G12" s="155" t="s">
        <v>292</v>
      </c>
      <c r="H12" s="155" t="s">
        <v>6</v>
      </c>
      <c r="I12" s="155" t="s">
        <v>292</v>
      </c>
    </row>
    <row r="13" spans="1:11" customFormat="1" ht="27" customHeight="1" x14ac:dyDescent="0.2">
      <c r="A13" s="151">
        <v>532</v>
      </c>
      <c r="B13" s="99" t="s">
        <v>212</v>
      </c>
      <c r="C13" s="100">
        <v>0</v>
      </c>
      <c r="D13" s="101"/>
      <c r="E13" s="152"/>
      <c r="F13" s="156">
        <f>F14+F18+F34+F42+F47+F57+F63+F77+F90++F96+F107+F167</f>
        <v>8302.3829999999998</v>
      </c>
      <c r="G13" s="156">
        <f>G14+G18+G34+G42+G57+G47+G63+G77+G90++G96+G107+G167</f>
        <v>1041.7370000000001</v>
      </c>
      <c r="H13" s="156">
        <f>H14+H18+H34+H42+H47+H57+H63+H77+H90++H96+H107+H167</f>
        <v>8366.4150000000009</v>
      </c>
      <c r="I13" s="156">
        <f>I14+I18+I34+I42+I57+I47+I63+I77+I90++I96+I107+I167</f>
        <v>1045.9669999999999</v>
      </c>
    </row>
    <row r="14" spans="1:11" customFormat="1" ht="24" customHeight="1" x14ac:dyDescent="0.2">
      <c r="A14" s="151"/>
      <c r="B14" s="99" t="s">
        <v>72</v>
      </c>
      <c r="C14" s="100">
        <v>102</v>
      </c>
      <c r="D14" s="101"/>
      <c r="E14" s="152"/>
      <c r="F14" s="157">
        <f t="shared" ref="F14:I16" si="0">F15</f>
        <v>700.58299999999997</v>
      </c>
      <c r="G14" s="157">
        <f t="shared" si="0"/>
        <v>0</v>
      </c>
      <c r="H14" s="157">
        <f t="shared" si="0"/>
        <v>700.58299999999997</v>
      </c>
      <c r="I14" s="157">
        <f t="shared" si="0"/>
        <v>0</v>
      </c>
    </row>
    <row r="15" spans="1:11" customFormat="1" ht="54.75" customHeight="1" x14ac:dyDescent="0.2">
      <c r="A15" s="151"/>
      <c r="B15" s="83" t="s">
        <v>163</v>
      </c>
      <c r="C15" s="103">
        <v>102</v>
      </c>
      <c r="D15" s="104">
        <v>3400000000</v>
      </c>
      <c r="E15" s="152"/>
      <c r="F15" s="158">
        <f t="shared" si="0"/>
        <v>700.58299999999997</v>
      </c>
      <c r="G15" s="158">
        <f t="shared" si="0"/>
        <v>0</v>
      </c>
      <c r="H15" s="158">
        <f t="shared" si="0"/>
        <v>700.58299999999997</v>
      </c>
      <c r="I15" s="158">
        <f t="shared" si="0"/>
        <v>0</v>
      </c>
    </row>
    <row r="16" spans="1:11" customFormat="1" ht="48.75" customHeight="1" x14ac:dyDescent="0.2">
      <c r="A16" s="151"/>
      <c r="B16" s="83" t="s">
        <v>39</v>
      </c>
      <c r="C16" s="103">
        <v>102</v>
      </c>
      <c r="D16" s="104">
        <v>3400000000</v>
      </c>
      <c r="E16" s="105">
        <v>100</v>
      </c>
      <c r="F16" s="158">
        <f t="shared" si="0"/>
        <v>700.58299999999997</v>
      </c>
      <c r="G16" s="158">
        <f t="shared" si="0"/>
        <v>0</v>
      </c>
      <c r="H16" s="158">
        <f t="shared" si="0"/>
        <v>700.58299999999997</v>
      </c>
      <c r="I16" s="158">
        <f t="shared" si="0"/>
        <v>0</v>
      </c>
    </row>
    <row r="17" spans="1:9" customFormat="1" ht="26.25" customHeight="1" x14ac:dyDescent="0.2">
      <c r="A17" s="151"/>
      <c r="B17" s="83" t="s">
        <v>40</v>
      </c>
      <c r="C17" s="103">
        <v>102</v>
      </c>
      <c r="D17" s="104">
        <v>3400000000</v>
      </c>
      <c r="E17" s="105">
        <v>120</v>
      </c>
      <c r="F17" s="158">
        <v>700.58299999999997</v>
      </c>
      <c r="G17" s="158">
        <v>0</v>
      </c>
      <c r="H17" s="158">
        <v>700.58299999999997</v>
      </c>
      <c r="I17" s="158">
        <v>0</v>
      </c>
    </row>
    <row r="18" spans="1:9" customFormat="1" ht="38.25" x14ac:dyDescent="0.2">
      <c r="A18" s="87"/>
      <c r="B18" s="99" t="s">
        <v>36</v>
      </c>
      <c r="C18" s="100">
        <v>104</v>
      </c>
      <c r="D18" s="101"/>
      <c r="E18" s="152"/>
      <c r="F18" s="157">
        <f>F19</f>
        <v>830.01799999999992</v>
      </c>
      <c r="G18" s="157">
        <f>G19</f>
        <v>0</v>
      </c>
      <c r="H18" s="157">
        <f>H19</f>
        <v>830.01799999999992</v>
      </c>
      <c r="I18" s="157">
        <f>I19</f>
        <v>0</v>
      </c>
    </row>
    <row r="19" spans="1:9" customFormat="1" ht="53.25" customHeight="1" x14ac:dyDescent="0.2">
      <c r="A19" s="87"/>
      <c r="B19" s="83" t="s">
        <v>163</v>
      </c>
      <c r="C19" s="103">
        <v>104</v>
      </c>
      <c r="D19" s="104">
        <v>3400000000</v>
      </c>
      <c r="E19" s="105"/>
      <c r="F19" s="158">
        <f>F24+F26+F32</f>
        <v>830.01799999999992</v>
      </c>
      <c r="G19" s="158">
        <f>G24+G26+G32</f>
        <v>0</v>
      </c>
      <c r="H19" s="158">
        <f>H24+H26+H32</f>
        <v>830.01799999999992</v>
      </c>
      <c r="I19" s="158">
        <f>I24+I26+I32</f>
        <v>0</v>
      </c>
    </row>
    <row r="20" spans="1:9" customFormat="1" ht="38.25" hidden="1" x14ac:dyDescent="0.2">
      <c r="A20" s="87"/>
      <c r="B20" s="83" t="s">
        <v>37</v>
      </c>
      <c r="C20" s="103">
        <v>104</v>
      </c>
      <c r="D20" s="104">
        <v>1550000000</v>
      </c>
      <c r="E20" s="105">
        <v>0</v>
      </c>
      <c r="F20" s="158">
        <v>0</v>
      </c>
      <c r="G20" s="158">
        <v>0</v>
      </c>
      <c r="H20" s="158">
        <v>0</v>
      </c>
      <c r="I20" s="158">
        <v>0</v>
      </c>
    </row>
    <row r="21" spans="1:9" customFormat="1" ht="25.5" hidden="1" x14ac:dyDescent="0.2">
      <c r="A21" s="87"/>
      <c r="B21" s="83" t="s">
        <v>38</v>
      </c>
      <c r="C21" s="103">
        <v>104</v>
      </c>
      <c r="D21" s="104">
        <v>1240000000</v>
      </c>
      <c r="E21" s="105">
        <v>0</v>
      </c>
      <c r="F21" s="158">
        <v>0</v>
      </c>
      <c r="G21" s="158">
        <v>0</v>
      </c>
      <c r="H21" s="158">
        <v>0</v>
      </c>
      <c r="I21" s="158">
        <v>0</v>
      </c>
    </row>
    <row r="22" spans="1:9" customFormat="1" ht="25.5" hidden="1" x14ac:dyDescent="0.2">
      <c r="A22" s="87"/>
      <c r="B22" s="83" t="s">
        <v>38</v>
      </c>
      <c r="C22" s="103">
        <v>104</v>
      </c>
      <c r="D22" s="101">
        <v>930000000</v>
      </c>
      <c r="E22" s="105">
        <v>0</v>
      </c>
      <c r="F22" s="158">
        <v>0</v>
      </c>
      <c r="G22" s="158">
        <v>0</v>
      </c>
      <c r="H22" s="158">
        <v>0</v>
      </c>
      <c r="I22" s="158">
        <v>0</v>
      </c>
    </row>
    <row r="23" spans="1:9" customFormat="1" ht="25.5" hidden="1" x14ac:dyDescent="0.2">
      <c r="A23" s="87"/>
      <c r="B23" s="83" t="s">
        <v>38</v>
      </c>
      <c r="C23" s="103">
        <v>104</v>
      </c>
      <c r="D23" s="104">
        <v>620000000</v>
      </c>
      <c r="E23" s="105">
        <v>0</v>
      </c>
      <c r="F23" s="158">
        <v>0</v>
      </c>
      <c r="G23" s="158">
        <v>0</v>
      </c>
      <c r="H23" s="158">
        <v>0</v>
      </c>
      <c r="I23" s="158">
        <v>0</v>
      </c>
    </row>
    <row r="24" spans="1:9" customFormat="1" ht="53.25" customHeight="1" x14ac:dyDescent="0.2">
      <c r="A24" s="87"/>
      <c r="B24" s="83" t="s">
        <v>39</v>
      </c>
      <c r="C24" s="103">
        <v>104</v>
      </c>
      <c r="D24" s="104">
        <v>3400000000</v>
      </c>
      <c r="E24" s="105">
        <v>100</v>
      </c>
      <c r="F24" s="158">
        <f>F25</f>
        <v>559.70899999999995</v>
      </c>
      <c r="G24" s="158">
        <f>G25</f>
        <v>0</v>
      </c>
      <c r="H24" s="158">
        <f>H25</f>
        <v>559.70899999999995</v>
      </c>
      <c r="I24" s="158">
        <f>I25</f>
        <v>0</v>
      </c>
    </row>
    <row r="25" spans="1:9" customFormat="1" ht="25.5" x14ac:dyDescent="0.2">
      <c r="A25" s="87"/>
      <c r="B25" s="83" t="s">
        <v>40</v>
      </c>
      <c r="C25" s="103">
        <v>104</v>
      </c>
      <c r="D25" s="104">
        <v>3400000000</v>
      </c>
      <c r="E25" s="105">
        <v>120</v>
      </c>
      <c r="F25" s="158">
        <v>559.70899999999995</v>
      </c>
      <c r="G25" s="158">
        <v>0</v>
      </c>
      <c r="H25" s="158">
        <v>559.70899999999995</v>
      </c>
      <c r="I25" s="158">
        <v>0</v>
      </c>
    </row>
    <row r="26" spans="1:9" customFormat="1" ht="31.5" customHeight="1" x14ac:dyDescent="0.2">
      <c r="A26" s="87"/>
      <c r="B26" s="83" t="s">
        <v>41</v>
      </c>
      <c r="C26" s="103">
        <v>104</v>
      </c>
      <c r="D26" s="104">
        <v>3400000000</v>
      </c>
      <c r="E26" s="105">
        <v>200</v>
      </c>
      <c r="F26" s="158">
        <f>F27</f>
        <v>137.68899999999999</v>
      </c>
      <c r="G26" s="158">
        <f>G27</f>
        <v>0</v>
      </c>
      <c r="H26" s="158">
        <f>H27</f>
        <v>137.68899999999999</v>
      </c>
      <c r="I26" s="158">
        <f>I27</f>
        <v>0</v>
      </c>
    </row>
    <row r="27" spans="1:9" customFormat="1" ht="39" customHeight="1" x14ac:dyDescent="0.2">
      <c r="A27" s="87"/>
      <c r="B27" s="83" t="s">
        <v>42</v>
      </c>
      <c r="C27" s="103">
        <v>104</v>
      </c>
      <c r="D27" s="104">
        <v>3400000000</v>
      </c>
      <c r="E27" s="105">
        <v>240</v>
      </c>
      <c r="F27" s="158">
        <v>137.68899999999999</v>
      </c>
      <c r="G27" s="158">
        <v>0</v>
      </c>
      <c r="H27" s="158">
        <v>137.68899999999999</v>
      </c>
      <c r="I27" s="158">
        <v>0</v>
      </c>
    </row>
    <row r="28" spans="1:9" customFormat="1" hidden="1" x14ac:dyDescent="0.2">
      <c r="A28" s="87"/>
      <c r="B28" s="83" t="s">
        <v>43</v>
      </c>
      <c r="C28" s="103">
        <v>104</v>
      </c>
      <c r="D28" s="104">
        <v>3400000000</v>
      </c>
      <c r="E28" s="105">
        <v>800</v>
      </c>
      <c r="F28" s="158">
        <v>0</v>
      </c>
      <c r="G28" s="158">
        <v>0</v>
      </c>
      <c r="H28" s="158">
        <v>0</v>
      </c>
      <c r="I28" s="158">
        <v>0</v>
      </c>
    </row>
    <row r="29" spans="1:9" customFormat="1" hidden="1" x14ac:dyDescent="0.2">
      <c r="A29" s="87"/>
      <c r="B29" s="83" t="s">
        <v>44</v>
      </c>
      <c r="C29" s="103">
        <v>104</v>
      </c>
      <c r="D29" s="104">
        <v>3400000000</v>
      </c>
      <c r="E29" s="105">
        <v>850</v>
      </c>
      <c r="F29" s="158">
        <v>0</v>
      </c>
      <c r="G29" s="158">
        <v>0</v>
      </c>
      <c r="H29" s="158">
        <v>0</v>
      </c>
      <c r="I29" s="158">
        <v>0</v>
      </c>
    </row>
    <row r="30" spans="1:9" customFormat="1" hidden="1" x14ac:dyDescent="0.2">
      <c r="A30" s="87"/>
      <c r="B30" s="83" t="s">
        <v>43</v>
      </c>
      <c r="C30" s="103">
        <v>104</v>
      </c>
      <c r="D30" s="104">
        <v>3400000000</v>
      </c>
      <c r="E30" s="105">
        <v>800</v>
      </c>
      <c r="F30" s="158">
        <f>F31</f>
        <v>0</v>
      </c>
      <c r="G30" s="158"/>
      <c r="H30" s="158">
        <f>H31</f>
        <v>1</v>
      </c>
      <c r="I30" s="158"/>
    </row>
    <row r="31" spans="1:9" customFormat="1" hidden="1" x14ac:dyDescent="0.2">
      <c r="A31" s="87"/>
      <c r="B31" s="83" t="s">
        <v>44</v>
      </c>
      <c r="C31" s="103">
        <v>104</v>
      </c>
      <c r="D31" s="104">
        <v>3400000000</v>
      </c>
      <c r="E31" s="105">
        <v>850</v>
      </c>
      <c r="F31" s="158">
        <v>0</v>
      </c>
      <c r="G31" s="158"/>
      <c r="H31" s="158">
        <v>1</v>
      </c>
      <c r="I31" s="158"/>
    </row>
    <row r="32" spans="1:9" customFormat="1" x14ac:dyDescent="0.2">
      <c r="A32" s="87"/>
      <c r="B32" s="83" t="s">
        <v>47</v>
      </c>
      <c r="C32" s="103">
        <v>104</v>
      </c>
      <c r="D32" s="104">
        <v>3400000000</v>
      </c>
      <c r="E32" s="105">
        <v>500</v>
      </c>
      <c r="F32" s="158">
        <f>F33</f>
        <v>132.62</v>
      </c>
      <c r="G32" s="158">
        <f>G33</f>
        <v>0</v>
      </c>
      <c r="H32" s="158">
        <f>H33</f>
        <v>132.62</v>
      </c>
      <c r="I32" s="158">
        <f>I33</f>
        <v>0</v>
      </c>
    </row>
    <row r="33" spans="1:9" customFormat="1" x14ac:dyDescent="0.2">
      <c r="A33" s="87"/>
      <c r="B33" s="83" t="s">
        <v>48</v>
      </c>
      <c r="C33" s="103">
        <v>104</v>
      </c>
      <c r="D33" s="104">
        <v>3400000000</v>
      </c>
      <c r="E33" s="105">
        <v>540</v>
      </c>
      <c r="F33" s="158">
        <v>132.62</v>
      </c>
      <c r="G33" s="158">
        <v>0</v>
      </c>
      <c r="H33" s="158">
        <v>132.62</v>
      </c>
      <c r="I33" s="158">
        <v>0</v>
      </c>
    </row>
    <row r="34" spans="1:9" customFormat="1" ht="38.25" x14ac:dyDescent="0.2">
      <c r="A34" s="87"/>
      <c r="B34" s="99" t="s">
        <v>45</v>
      </c>
      <c r="C34" s="100">
        <v>106</v>
      </c>
      <c r="D34" s="101"/>
      <c r="E34" s="152"/>
      <c r="F34" s="157">
        <f>F35</f>
        <v>35.826000000000001</v>
      </c>
      <c r="G34" s="157">
        <f>G35</f>
        <v>0</v>
      </c>
      <c r="H34" s="157">
        <f>H35</f>
        <v>35.826000000000001</v>
      </c>
      <c r="I34" s="157">
        <f>I35</f>
        <v>0</v>
      </c>
    </row>
    <row r="35" spans="1:9" customFormat="1" ht="52.5" customHeight="1" x14ac:dyDescent="0.2">
      <c r="A35" s="87"/>
      <c r="B35" s="83" t="s">
        <v>163</v>
      </c>
      <c r="C35" s="103">
        <v>106</v>
      </c>
      <c r="D35" s="104">
        <v>3400000000</v>
      </c>
      <c r="E35" s="105"/>
      <c r="F35" s="158">
        <f>F40</f>
        <v>35.826000000000001</v>
      </c>
      <c r="G35" s="158">
        <f>G40</f>
        <v>0</v>
      </c>
      <c r="H35" s="158">
        <f>H40</f>
        <v>35.826000000000001</v>
      </c>
      <c r="I35" s="158">
        <f>I40</f>
        <v>0</v>
      </c>
    </row>
    <row r="36" spans="1:9" customFormat="1" ht="38.25" hidden="1" x14ac:dyDescent="0.2">
      <c r="A36" s="87"/>
      <c r="B36" s="83" t="s">
        <v>37</v>
      </c>
      <c r="C36" s="103">
        <v>106</v>
      </c>
      <c r="D36" s="104">
        <v>3400000000</v>
      </c>
      <c r="E36" s="105">
        <v>0</v>
      </c>
      <c r="F36" s="158">
        <v>0</v>
      </c>
      <c r="G36" s="158">
        <v>0</v>
      </c>
      <c r="H36" s="158">
        <v>0</v>
      </c>
      <c r="I36" s="158">
        <v>0</v>
      </c>
    </row>
    <row r="37" spans="1:9" customFormat="1" ht="25.5" hidden="1" x14ac:dyDescent="0.2">
      <c r="A37" s="87"/>
      <c r="B37" s="83" t="s">
        <v>38</v>
      </c>
      <c r="C37" s="103">
        <v>106</v>
      </c>
      <c r="D37" s="104">
        <v>3400000000</v>
      </c>
      <c r="E37" s="105">
        <v>0</v>
      </c>
      <c r="F37" s="158">
        <v>0</v>
      </c>
      <c r="G37" s="158">
        <v>0</v>
      </c>
      <c r="H37" s="158">
        <v>0</v>
      </c>
      <c r="I37" s="158">
        <v>0</v>
      </c>
    </row>
    <row r="38" spans="1:9" customFormat="1" ht="25.5" hidden="1" x14ac:dyDescent="0.2">
      <c r="A38" s="87"/>
      <c r="B38" s="83" t="s">
        <v>38</v>
      </c>
      <c r="C38" s="103">
        <v>106</v>
      </c>
      <c r="D38" s="104">
        <v>3400000000</v>
      </c>
      <c r="E38" s="105">
        <v>0</v>
      </c>
      <c r="F38" s="158">
        <v>0</v>
      </c>
      <c r="G38" s="158">
        <v>0</v>
      </c>
      <c r="H38" s="158">
        <v>0</v>
      </c>
      <c r="I38" s="158">
        <v>0</v>
      </c>
    </row>
    <row r="39" spans="1:9" customFormat="1" ht="25.5" hidden="1" x14ac:dyDescent="0.2">
      <c r="A39" s="87"/>
      <c r="B39" s="83" t="s">
        <v>38</v>
      </c>
      <c r="C39" s="103">
        <v>106</v>
      </c>
      <c r="D39" s="104">
        <v>3400000000</v>
      </c>
      <c r="E39" s="105">
        <v>0</v>
      </c>
      <c r="F39" s="158">
        <v>0</v>
      </c>
      <c r="G39" s="158">
        <v>0</v>
      </c>
      <c r="H39" s="158">
        <v>0</v>
      </c>
      <c r="I39" s="158">
        <v>0</v>
      </c>
    </row>
    <row r="40" spans="1:9" customFormat="1" x14ac:dyDescent="0.2">
      <c r="A40" s="87"/>
      <c r="B40" s="83" t="s">
        <v>47</v>
      </c>
      <c r="C40" s="103">
        <v>106</v>
      </c>
      <c r="D40" s="104">
        <v>3400000000</v>
      </c>
      <c r="E40" s="105">
        <v>500</v>
      </c>
      <c r="F40" s="158">
        <f>F41</f>
        <v>35.826000000000001</v>
      </c>
      <c r="G40" s="158">
        <f>G41</f>
        <v>0</v>
      </c>
      <c r="H40" s="158">
        <f>H41</f>
        <v>35.826000000000001</v>
      </c>
      <c r="I40" s="158">
        <f>I41</f>
        <v>0</v>
      </c>
    </row>
    <row r="41" spans="1:9" customFormat="1" x14ac:dyDescent="0.2">
      <c r="A41" s="87"/>
      <c r="B41" s="83" t="s">
        <v>48</v>
      </c>
      <c r="C41" s="103">
        <v>106</v>
      </c>
      <c r="D41" s="104">
        <v>3400000000</v>
      </c>
      <c r="E41" s="105">
        <v>540</v>
      </c>
      <c r="F41" s="158">
        <v>35.826000000000001</v>
      </c>
      <c r="G41" s="158">
        <v>0</v>
      </c>
      <c r="H41" s="158">
        <v>35.826000000000001</v>
      </c>
      <c r="I41" s="158">
        <v>0</v>
      </c>
    </row>
    <row r="42" spans="1:9" s="15" customFormat="1" x14ac:dyDescent="0.2">
      <c r="A42" s="151"/>
      <c r="B42" s="99" t="s">
        <v>73</v>
      </c>
      <c r="C42" s="100">
        <v>111</v>
      </c>
      <c r="D42" s="101"/>
      <c r="E42" s="152"/>
      <c r="F42" s="157">
        <f t="shared" ref="F42:I45" si="1">F43</f>
        <v>15</v>
      </c>
      <c r="G42" s="157">
        <f t="shared" si="1"/>
        <v>0</v>
      </c>
      <c r="H42" s="157">
        <f t="shared" si="1"/>
        <v>15</v>
      </c>
      <c r="I42" s="157">
        <f t="shared" si="1"/>
        <v>0</v>
      </c>
    </row>
    <row r="43" spans="1:9" customFormat="1" ht="20.25" customHeight="1" x14ac:dyDescent="0.2">
      <c r="A43" s="87"/>
      <c r="B43" s="83" t="s">
        <v>50</v>
      </c>
      <c r="C43" s="103">
        <v>111</v>
      </c>
      <c r="D43" s="104" t="s">
        <v>15</v>
      </c>
      <c r="E43" s="105"/>
      <c r="F43" s="158">
        <f t="shared" si="1"/>
        <v>15</v>
      </c>
      <c r="G43" s="158">
        <f t="shared" si="1"/>
        <v>0</v>
      </c>
      <c r="H43" s="158">
        <f t="shared" si="1"/>
        <v>15</v>
      </c>
      <c r="I43" s="158">
        <f t="shared" si="1"/>
        <v>0</v>
      </c>
    </row>
    <row r="44" spans="1:9" customFormat="1" ht="64.5" customHeight="1" x14ac:dyDescent="0.2">
      <c r="A44" s="87"/>
      <c r="B44" s="83" t="s">
        <v>145</v>
      </c>
      <c r="C44" s="103">
        <v>111</v>
      </c>
      <c r="D44" s="104">
        <v>9010000000</v>
      </c>
      <c r="E44" s="105"/>
      <c r="F44" s="158">
        <f t="shared" si="1"/>
        <v>15</v>
      </c>
      <c r="G44" s="158">
        <f t="shared" si="1"/>
        <v>0</v>
      </c>
      <c r="H44" s="158">
        <f t="shared" si="1"/>
        <v>15</v>
      </c>
      <c r="I44" s="158">
        <f t="shared" si="1"/>
        <v>0</v>
      </c>
    </row>
    <row r="45" spans="1:9" customFormat="1" x14ac:dyDescent="0.2">
      <c r="A45" s="151"/>
      <c r="B45" s="83" t="s">
        <v>43</v>
      </c>
      <c r="C45" s="103">
        <v>111</v>
      </c>
      <c r="D45" s="104">
        <v>9010000000</v>
      </c>
      <c r="E45" s="105">
        <v>800</v>
      </c>
      <c r="F45" s="158">
        <f t="shared" si="1"/>
        <v>15</v>
      </c>
      <c r="G45" s="158">
        <f t="shared" si="1"/>
        <v>0</v>
      </c>
      <c r="H45" s="158">
        <f t="shared" si="1"/>
        <v>15</v>
      </c>
      <c r="I45" s="158">
        <f t="shared" si="1"/>
        <v>0</v>
      </c>
    </row>
    <row r="46" spans="1:9" customFormat="1" x14ac:dyDescent="0.2">
      <c r="A46" s="151"/>
      <c r="B46" s="83" t="s">
        <v>74</v>
      </c>
      <c r="C46" s="103">
        <v>111</v>
      </c>
      <c r="D46" s="104">
        <v>9010000000</v>
      </c>
      <c r="E46" s="105">
        <v>870</v>
      </c>
      <c r="F46" s="158">
        <v>15</v>
      </c>
      <c r="G46" s="158">
        <v>0</v>
      </c>
      <c r="H46" s="158">
        <v>15</v>
      </c>
      <c r="I46" s="158">
        <v>0</v>
      </c>
    </row>
    <row r="47" spans="1:9" customFormat="1" x14ac:dyDescent="0.2">
      <c r="A47" s="87"/>
      <c r="B47" s="99" t="s">
        <v>51</v>
      </c>
      <c r="C47" s="100">
        <v>113</v>
      </c>
      <c r="D47" s="101"/>
      <c r="E47" s="152"/>
      <c r="F47" s="157">
        <f>SUM(F48)</f>
        <v>54.7</v>
      </c>
      <c r="G47" s="157">
        <f>G48</f>
        <v>0</v>
      </c>
      <c r="H47" s="157">
        <f>H48</f>
        <v>26.7</v>
      </c>
      <c r="I47" s="157">
        <f>I48</f>
        <v>0</v>
      </c>
    </row>
    <row r="48" spans="1:9" customFormat="1" ht="54" customHeight="1" x14ac:dyDescent="0.2">
      <c r="A48" s="87"/>
      <c r="B48" s="83" t="s">
        <v>163</v>
      </c>
      <c r="C48" s="103">
        <v>113</v>
      </c>
      <c r="D48" s="104">
        <v>3400000000</v>
      </c>
      <c r="E48" s="105"/>
      <c r="F48" s="158">
        <f>SUM(F53+F55)</f>
        <v>54.7</v>
      </c>
      <c r="G48" s="158">
        <f>G55</f>
        <v>0</v>
      </c>
      <c r="H48" s="158">
        <f>H55</f>
        <v>26.7</v>
      </c>
      <c r="I48" s="158">
        <f>I55</f>
        <v>0</v>
      </c>
    </row>
    <row r="49" spans="1:9" customFormat="1" ht="25.5" hidden="1" x14ac:dyDescent="0.2">
      <c r="A49" s="87"/>
      <c r="B49" s="83" t="s">
        <v>52</v>
      </c>
      <c r="C49" s="103">
        <v>113</v>
      </c>
      <c r="D49" s="104">
        <v>3400000000</v>
      </c>
      <c r="E49" s="105">
        <v>0</v>
      </c>
      <c r="F49" s="158">
        <v>0</v>
      </c>
      <c r="G49" s="158">
        <v>0</v>
      </c>
      <c r="H49" s="158">
        <v>0</v>
      </c>
      <c r="I49" s="158">
        <v>0</v>
      </c>
    </row>
    <row r="50" spans="1:9" customFormat="1" ht="25.5" hidden="1" x14ac:dyDescent="0.2">
      <c r="A50" s="87"/>
      <c r="B50" s="83" t="s">
        <v>38</v>
      </c>
      <c r="C50" s="103">
        <v>113</v>
      </c>
      <c r="D50" s="104">
        <v>3400000000</v>
      </c>
      <c r="E50" s="105">
        <v>0</v>
      </c>
      <c r="F50" s="158">
        <v>0</v>
      </c>
      <c r="G50" s="158">
        <v>0</v>
      </c>
      <c r="H50" s="158">
        <v>0</v>
      </c>
      <c r="I50" s="158">
        <v>0</v>
      </c>
    </row>
    <row r="51" spans="1:9" customFormat="1" ht="25.5" hidden="1" x14ac:dyDescent="0.2">
      <c r="A51" s="87"/>
      <c r="B51" s="83" t="s">
        <v>38</v>
      </c>
      <c r="C51" s="103">
        <v>113</v>
      </c>
      <c r="D51" s="104">
        <v>3400000000</v>
      </c>
      <c r="E51" s="105">
        <v>0</v>
      </c>
      <c r="F51" s="158">
        <v>0</v>
      </c>
      <c r="G51" s="158">
        <v>0</v>
      </c>
      <c r="H51" s="158">
        <v>0</v>
      </c>
      <c r="I51" s="158">
        <v>0</v>
      </c>
    </row>
    <row r="52" spans="1:9" customFormat="1" ht="25.5" hidden="1" x14ac:dyDescent="0.2">
      <c r="A52" s="87"/>
      <c r="B52" s="83" t="s">
        <v>38</v>
      </c>
      <c r="C52" s="103">
        <v>113</v>
      </c>
      <c r="D52" s="104">
        <v>3400000000</v>
      </c>
      <c r="E52" s="105">
        <v>0</v>
      </c>
      <c r="F52" s="158">
        <v>0</v>
      </c>
      <c r="G52" s="158">
        <v>0</v>
      </c>
      <c r="H52" s="158">
        <v>0</v>
      </c>
      <c r="I52" s="158">
        <v>0</v>
      </c>
    </row>
    <row r="53" spans="1:9" customFormat="1" ht="25.5" x14ac:dyDescent="0.2">
      <c r="A53" s="87"/>
      <c r="B53" s="83" t="s">
        <v>41</v>
      </c>
      <c r="C53" s="103">
        <v>113</v>
      </c>
      <c r="D53" s="104">
        <v>3400000000</v>
      </c>
      <c r="E53" s="105">
        <v>200</v>
      </c>
      <c r="F53" s="158">
        <f>SUM(F54)</f>
        <v>28</v>
      </c>
      <c r="G53" s="158"/>
      <c r="H53" s="158"/>
      <c r="I53" s="158"/>
    </row>
    <row r="54" spans="1:9" customFormat="1" ht="25.5" x14ac:dyDescent="0.2">
      <c r="A54" s="87"/>
      <c r="B54" s="83" t="s">
        <v>42</v>
      </c>
      <c r="C54" s="103">
        <v>113</v>
      </c>
      <c r="D54" s="104">
        <v>3400000000</v>
      </c>
      <c r="E54" s="105">
        <v>240</v>
      </c>
      <c r="F54" s="158">
        <v>28</v>
      </c>
      <c r="G54" s="158"/>
      <c r="H54" s="158"/>
      <c r="I54" s="158"/>
    </row>
    <row r="55" spans="1:9" customFormat="1" x14ac:dyDescent="0.2">
      <c r="A55" s="87"/>
      <c r="B55" s="83" t="s">
        <v>47</v>
      </c>
      <c r="C55" s="103">
        <v>113</v>
      </c>
      <c r="D55" s="104">
        <v>3400000000</v>
      </c>
      <c r="E55" s="105">
        <v>500</v>
      </c>
      <c r="F55" s="158">
        <f>F56</f>
        <v>26.7</v>
      </c>
      <c r="G55" s="158">
        <f>G56</f>
        <v>0</v>
      </c>
      <c r="H55" s="158">
        <f>H56</f>
        <v>26.7</v>
      </c>
      <c r="I55" s="158">
        <f>I56</f>
        <v>0</v>
      </c>
    </row>
    <row r="56" spans="1:9" customFormat="1" x14ac:dyDescent="0.2">
      <c r="A56" s="87"/>
      <c r="B56" s="83" t="s">
        <v>48</v>
      </c>
      <c r="C56" s="103">
        <v>113</v>
      </c>
      <c r="D56" s="104">
        <v>3400000000</v>
      </c>
      <c r="E56" s="105">
        <v>540</v>
      </c>
      <c r="F56" s="158">
        <v>26.7</v>
      </c>
      <c r="G56" s="158">
        <v>0</v>
      </c>
      <c r="H56" s="158">
        <v>26.7</v>
      </c>
      <c r="I56" s="158">
        <v>0</v>
      </c>
    </row>
    <row r="57" spans="1:9" customFormat="1" ht="15.75" customHeight="1" x14ac:dyDescent="0.2">
      <c r="A57" s="87"/>
      <c r="B57" s="99" t="s">
        <v>154</v>
      </c>
      <c r="C57" s="100">
        <v>203</v>
      </c>
      <c r="D57" s="104"/>
      <c r="E57" s="105"/>
      <c r="F57" s="102">
        <f>F58</f>
        <v>120.25</v>
      </c>
      <c r="G57" s="102">
        <f>F57</f>
        <v>120.25</v>
      </c>
      <c r="H57" s="102">
        <f>H58</f>
        <v>124.47999999999999</v>
      </c>
      <c r="I57" s="102">
        <f>H57</f>
        <v>124.47999999999999</v>
      </c>
    </row>
    <row r="58" spans="1:9" customFormat="1" ht="49.5" customHeight="1" x14ac:dyDescent="0.2">
      <c r="A58" s="87"/>
      <c r="B58" s="83" t="s">
        <v>163</v>
      </c>
      <c r="C58" s="103">
        <v>203</v>
      </c>
      <c r="D58" s="104">
        <v>3400000000</v>
      </c>
      <c r="E58" s="105"/>
      <c r="F58" s="106">
        <f>F59+F61</f>
        <v>120.25</v>
      </c>
      <c r="G58" s="106">
        <f>F58</f>
        <v>120.25</v>
      </c>
      <c r="H58" s="106">
        <f>H59+H61</f>
        <v>124.47999999999999</v>
      </c>
      <c r="I58" s="106">
        <f>H58</f>
        <v>124.47999999999999</v>
      </c>
    </row>
    <row r="59" spans="1:9" customFormat="1" ht="53.25" customHeight="1" x14ac:dyDescent="0.2">
      <c r="A59" s="87"/>
      <c r="B59" s="83" t="s">
        <v>39</v>
      </c>
      <c r="C59" s="103">
        <v>203</v>
      </c>
      <c r="D59" s="104">
        <v>3400000000</v>
      </c>
      <c r="E59" s="105">
        <v>100</v>
      </c>
      <c r="F59" s="106">
        <f>F60</f>
        <v>114.364</v>
      </c>
      <c r="G59" s="106">
        <f>G60</f>
        <v>114.364</v>
      </c>
      <c r="H59" s="106">
        <f>H60</f>
        <v>118.93899999999999</v>
      </c>
      <c r="I59" s="106">
        <f>I60</f>
        <v>118.93899999999999</v>
      </c>
    </row>
    <row r="60" spans="1:9" customFormat="1" ht="28.5" customHeight="1" x14ac:dyDescent="0.2">
      <c r="A60" s="87"/>
      <c r="B60" s="83" t="s">
        <v>40</v>
      </c>
      <c r="C60" s="103">
        <v>203</v>
      </c>
      <c r="D60" s="104">
        <v>3400000000</v>
      </c>
      <c r="E60" s="105">
        <v>120</v>
      </c>
      <c r="F60" s="106">
        <v>114.364</v>
      </c>
      <c r="G60" s="106">
        <v>114.364</v>
      </c>
      <c r="H60" s="106">
        <v>118.93899999999999</v>
      </c>
      <c r="I60" s="106">
        <f>H60</f>
        <v>118.93899999999999</v>
      </c>
    </row>
    <row r="61" spans="1:9" customFormat="1" ht="28.5" customHeight="1" x14ac:dyDescent="0.2">
      <c r="A61" s="87"/>
      <c r="B61" s="83" t="s">
        <v>41</v>
      </c>
      <c r="C61" s="103">
        <v>203</v>
      </c>
      <c r="D61" s="104">
        <v>3400000000</v>
      </c>
      <c r="E61" s="105">
        <v>200</v>
      </c>
      <c r="F61" s="106">
        <f>F62</f>
        <v>5.8860000000000001</v>
      </c>
      <c r="G61" s="106">
        <f>G62</f>
        <v>5.8860000000000001</v>
      </c>
      <c r="H61" s="106">
        <f>H62</f>
        <v>5.5410000000000004</v>
      </c>
      <c r="I61" s="106">
        <f>I62</f>
        <v>5.5410000000000004</v>
      </c>
    </row>
    <row r="62" spans="1:9" customFormat="1" ht="25.5" customHeight="1" x14ac:dyDescent="0.2">
      <c r="A62" s="87"/>
      <c r="B62" s="83" t="s">
        <v>42</v>
      </c>
      <c r="C62" s="103">
        <v>203</v>
      </c>
      <c r="D62" s="104">
        <v>3400000000</v>
      </c>
      <c r="E62" s="105">
        <v>240</v>
      </c>
      <c r="F62" s="106">
        <v>5.8860000000000001</v>
      </c>
      <c r="G62" s="106">
        <v>5.8860000000000001</v>
      </c>
      <c r="H62" s="106">
        <v>5.5410000000000004</v>
      </c>
      <c r="I62" s="106">
        <f>H62</f>
        <v>5.5410000000000004</v>
      </c>
    </row>
    <row r="63" spans="1:9" customFormat="1" x14ac:dyDescent="0.2">
      <c r="A63" s="87"/>
      <c r="B63" s="99" t="s">
        <v>58</v>
      </c>
      <c r="C63" s="100">
        <v>409</v>
      </c>
      <c r="D63" s="101"/>
      <c r="E63" s="152"/>
      <c r="F63" s="157">
        <f>F64</f>
        <v>1137.98</v>
      </c>
      <c r="G63" s="157">
        <f>G64</f>
        <v>0</v>
      </c>
      <c r="H63" s="157">
        <f>H64</f>
        <v>1201.78</v>
      </c>
      <c r="I63" s="157">
        <f>I64</f>
        <v>0</v>
      </c>
    </row>
    <row r="64" spans="1:9" customFormat="1" ht="59.25" customHeight="1" x14ac:dyDescent="0.2">
      <c r="A64" s="87"/>
      <c r="B64" s="83" t="s">
        <v>165</v>
      </c>
      <c r="C64" s="103">
        <v>409</v>
      </c>
      <c r="D64" s="104">
        <v>2400000000</v>
      </c>
      <c r="E64" s="105"/>
      <c r="F64" s="158">
        <f>F71</f>
        <v>1137.98</v>
      </c>
      <c r="G64" s="158">
        <f>G71</f>
        <v>0</v>
      </c>
      <c r="H64" s="158">
        <f>H71</f>
        <v>1201.78</v>
      </c>
      <c r="I64" s="158">
        <f>I71</f>
        <v>0</v>
      </c>
    </row>
    <row r="65" spans="1:9" customFormat="1" ht="51" hidden="1" x14ac:dyDescent="0.2">
      <c r="A65" s="87"/>
      <c r="B65" s="83" t="s">
        <v>59</v>
      </c>
      <c r="C65" s="103">
        <v>409</v>
      </c>
      <c r="D65" s="104" t="s">
        <v>19</v>
      </c>
      <c r="E65" s="105">
        <v>0</v>
      </c>
      <c r="F65" s="158">
        <v>0</v>
      </c>
      <c r="G65" s="158">
        <v>0</v>
      </c>
      <c r="H65" s="158">
        <v>0</v>
      </c>
      <c r="I65" s="158">
        <v>0</v>
      </c>
    </row>
    <row r="66" spans="1:9" customFormat="1" ht="51" hidden="1" x14ac:dyDescent="0.2">
      <c r="A66" s="87"/>
      <c r="B66" s="83" t="s">
        <v>59</v>
      </c>
      <c r="C66" s="103">
        <v>409</v>
      </c>
      <c r="D66" s="104" t="s">
        <v>19</v>
      </c>
      <c r="E66" s="105">
        <v>0</v>
      </c>
      <c r="F66" s="158">
        <v>0</v>
      </c>
      <c r="G66" s="158">
        <v>0</v>
      </c>
      <c r="H66" s="158">
        <v>0</v>
      </c>
      <c r="I66" s="158">
        <v>0</v>
      </c>
    </row>
    <row r="67" spans="1:9" customFormat="1" hidden="1" x14ac:dyDescent="0.2">
      <c r="A67" s="87"/>
      <c r="B67" s="83" t="s">
        <v>53</v>
      </c>
      <c r="C67" s="103">
        <v>409</v>
      </c>
      <c r="D67" s="104" t="s">
        <v>20</v>
      </c>
      <c r="E67" s="105">
        <v>0</v>
      </c>
      <c r="F67" s="158">
        <v>0</v>
      </c>
      <c r="G67" s="158">
        <v>0</v>
      </c>
      <c r="H67" s="158">
        <v>0</v>
      </c>
      <c r="I67" s="158">
        <v>0</v>
      </c>
    </row>
    <row r="68" spans="1:9" customFormat="1" hidden="1" x14ac:dyDescent="0.2">
      <c r="A68" s="87"/>
      <c r="B68" s="83" t="s">
        <v>53</v>
      </c>
      <c r="C68" s="103">
        <v>409</v>
      </c>
      <c r="D68" s="104" t="s">
        <v>20</v>
      </c>
      <c r="E68" s="105">
        <v>0</v>
      </c>
      <c r="F68" s="158">
        <v>0</v>
      </c>
      <c r="G68" s="158">
        <v>0</v>
      </c>
      <c r="H68" s="158">
        <v>0</v>
      </c>
      <c r="I68" s="158">
        <v>0</v>
      </c>
    </row>
    <row r="69" spans="1:9" customFormat="1" hidden="1" x14ac:dyDescent="0.2">
      <c r="A69" s="87"/>
      <c r="B69" s="83" t="s">
        <v>53</v>
      </c>
      <c r="C69" s="103">
        <v>409</v>
      </c>
      <c r="D69" s="104" t="s">
        <v>20</v>
      </c>
      <c r="E69" s="105">
        <v>0</v>
      </c>
      <c r="F69" s="158">
        <v>0</v>
      </c>
      <c r="G69" s="158">
        <v>0</v>
      </c>
      <c r="H69" s="158">
        <v>0</v>
      </c>
      <c r="I69" s="158">
        <v>0</v>
      </c>
    </row>
    <row r="70" spans="1:9" customFormat="1" hidden="1" x14ac:dyDescent="0.2">
      <c r="A70" s="87"/>
      <c r="B70" s="83" t="s">
        <v>53</v>
      </c>
      <c r="C70" s="103">
        <v>409</v>
      </c>
      <c r="D70" s="104" t="s">
        <v>20</v>
      </c>
      <c r="E70" s="105">
        <v>0</v>
      </c>
      <c r="F70" s="158">
        <v>0</v>
      </c>
      <c r="G70" s="158">
        <v>0</v>
      </c>
      <c r="H70" s="158">
        <v>0</v>
      </c>
      <c r="I70" s="158">
        <v>0</v>
      </c>
    </row>
    <row r="71" spans="1:9" customFormat="1" ht="28.5" customHeight="1" x14ac:dyDescent="0.2">
      <c r="A71" s="87"/>
      <c r="B71" s="83" t="s">
        <v>41</v>
      </c>
      <c r="C71" s="103">
        <v>409</v>
      </c>
      <c r="D71" s="104">
        <v>2400000000</v>
      </c>
      <c r="E71" s="105">
        <v>200</v>
      </c>
      <c r="F71" s="158">
        <f>F72</f>
        <v>1137.98</v>
      </c>
      <c r="G71" s="158">
        <f>G72</f>
        <v>0</v>
      </c>
      <c r="H71" s="158">
        <f>H72</f>
        <v>1201.78</v>
      </c>
      <c r="I71" s="158">
        <f>I72</f>
        <v>0</v>
      </c>
    </row>
    <row r="72" spans="1:9" customFormat="1" ht="27" customHeight="1" x14ac:dyDescent="0.2">
      <c r="A72" s="87"/>
      <c r="B72" s="83" t="s">
        <v>42</v>
      </c>
      <c r="C72" s="103">
        <v>409</v>
      </c>
      <c r="D72" s="104">
        <v>2400000000</v>
      </c>
      <c r="E72" s="105">
        <v>240</v>
      </c>
      <c r="F72" s="158">
        <v>1137.98</v>
      </c>
      <c r="G72" s="158">
        <v>0</v>
      </c>
      <c r="H72" s="158">
        <v>1201.78</v>
      </c>
      <c r="I72" s="158">
        <v>0</v>
      </c>
    </row>
    <row r="73" spans="1:9" customFormat="1" ht="1.5" hidden="1" customHeight="1" x14ac:dyDescent="0.2">
      <c r="A73" s="87"/>
      <c r="B73" s="107" t="s">
        <v>50</v>
      </c>
      <c r="C73" s="108">
        <v>412</v>
      </c>
      <c r="D73" s="109">
        <v>9000000000</v>
      </c>
      <c r="E73" s="110"/>
      <c r="F73" s="158">
        <f>F74</f>
        <v>0</v>
      </c>
      <c r="G73" s="158">
        <f>G74</f>
        <v>0</v>
      </c>
      <c r="H73" s="158">
        <f>H74</f>
        <v>0</v>
      </c>
      <c r="I73" s="158">
        <f>I74</f>
        <v>0</v>
      </c>
    </row>
    <row r="74" spans="1:9" customFormat="1" ht="25.5" hidden="1" x14ac:dyDescent="0.2">
      <c r="A74" s="87"/>
      <c r="B74" s="107" t="s">
        <v>148</v>
      </c>
      <c r="C74" s="108">
        <v>412</v>
      </c>
      <c r="D74" s="109">
        <v>9040000000</v>
      </c>
      <c r="E74" s="110"/>
      <c r="F74" s="158">
        <f t="shared" ref="F74:I75" si="2">F75</f>
        <v>0</v>
      </c>
      <c r="G74" s="158">
        <f t="shared" si="2"/>
        <v>0</v>
      </c>
      <c r="H74" s="158">
        <f t="shared" si="2"/>
        <v>0</v>
      </c>
      <c r="I74" s="158">
        <f t="shared" si="2"/>
        <v>0</v>
      </c>
    </row>
    <row r="75" spans="1:9" customFormat="1" ht="25.5" hidden="1" x14ac:dyDescent="0.2">
      <c r="A75" s="87"/>
      <c r="B75" s="107" t="s">
        <v>41</v>
      </c>
      <c r="C75" s="108">
        <v>412</v>
      </c>
      <c r="D75" s="109">
        <v>9040000000</v>
      </c>
      <c r="E75" s="110">
        <v>200</v>
      </c>
      <c r="F75" s="158">
        <f t="shared" si="2"/>
        <v>0</v>
      </c>
      <c r="G75" s="158">
        <f t="shared" si="2"/>
        <v>0</v>
      </c>
      <c r="H75" s="158">
        <f t="shared" si="2"/>
        <v>0</v>
      </c>
      <c r="I75" s="158">
        <f t="shared" si="2"/>
        <v>0</v>
      </c>
    </row>
    <row r="76" spans="1:9" customFormat="1" ht="25.5" hidden="1" x14ac:dyDescent="0.2">
      <c r="A76" s="87"/>
      <c r="B76" s="107" t="s">
        <v>42</v>
      </c>
      <c r="C76" s="108">
        <v>412</v>
      </c>
      <c r="D76" s="109">
        <v>9040000000</v>
      </c>
      <c r="E76" s="110">
        <v>240</v>
      </c>
      <c r="F76" s="158">
        <v>0</v>
      </c>
      <c r="G76" s="158">
        <v>0</v>
      </c>
      <c r="H76" s="158">
        <v>0</v>
      </c>
      <c r="I76" s="158">
        <v>0</v>
      </c>
    </row>
    <row r="77" spans="1:9" s="10" customFormat="1" ht="12" customHeight="1" x14ac:dyDescent="0.2">
      <c r="A77" s="87"/>
      <c r="B77" s="99" t="s">
        <v>86</v>
      </c>
      <c r="C77" s="100">
        <v>503</v>
      </c>
      <c r="D77" s="101"/>
      <c r="E77" s="152"/>
      <c r="F77" s="157">
        <f>SUM(F87+F83)</f>
        <v>767.20799999999997</v>
      </c>
      <c r="G77" s="157">
        <f>SUM(G87+G83)</f>
        <v>0</v>
      </c>
      <c r="H77" s="157">
        <f>H86</f>
        <v>791.21</v>
      </c>
      <c r="I77" s="157">
        <f>I86</f>
        <v>0</v>
      </c>
    </row>
    <row r="78" spans="1:9" s="10" customFormat="1" ht="38.25" hidden="1" x14ac:dyDescent="0.2">
      <c r="A78" s="87"/>
      <c r="B78" s="83" t="s">
        <v>127</v>
      </c>
      <c r="C78" s="103">
        <v>503</v>
      </c>
      <c r="D78" s="104">
        <v>900000000</v>
      </c>
      <c r="E78" s="105"/>
      <c r="F78" s="158">
        <f>F79+F87</f>
        <v>767.20799999999997</v>
      </c>
      <c r="G78" s="158">
        <f>G79+G87</f>
        <v>0</v>
      </c>
      <c r="H78" s="158">
        <f>H79+H87</f>
        <v>791.21</v>
      </c>
      <c r="I78" s="158">
        <f>I79+I87</f>
        <v>0</v>
      </c>
    </row>
    <row r="79" spans="1:9" s="10" customFormat="1" ht="63.75" hidden="1" x14ac:dyDescent="0.2">
      <c r="A79" s="87"/>
      <c r="B79" s="83" t="s">
        <v>83</v>
      </c>
      <c r="C79" s="103">
        <v>503</v>
      </c>
      <c r="D79" s="104" t="s">
        <v>31</v>
      </c>
      <c r="E79" s="105"/>
      <c r="F79" s="158">
        <f>F80+F84</f>
        <v>767.20799999999997</v>
      </c>
      <c r="G79" s="158">
        <f>G80+G84</f>
        <v>0</v>
      </c>
      <c r="H79" s="158">
        <f>H80+H84</f>
        <v>791.21</v>
      </c>
      <c r="I79" s="158">
        <f>I80+I84</f>
        <v>0</v>
      </c>
    </row>
    <row r="80" spans="1:9" s="10" customFormat="1" ht="25.5" hidden="1" x14ac:dyDescent="0.2">
      <c r="A80" s="87"/>
      <c r="B80" s="83" t="s">
        <v>94</v>
      </c>
      <c r="C80" s="103">
        <v>503</v>
      </c>
      <c r="D80" s="104" t="s">
        <v>92</v>
      </c>
      <c r="E80" s="105"/>
      <c r="F80" s="158">
        <f>F81</f>
        <v>0</v>
      </c>
      <c r="G80" s="158">
        <f t="shared" ref="G80:I81" si="3">G81</f>
        <v>0</v>
      </c>
      <c r="H80" s="158">
        <f>H81</f>
        <v>0</v>
      </c>
      <c r="I80" s="158">
        <f t="shared" si="3"/>
        <v>0</v>
      </c>
    </row>
    <row r="81" spans="1:9" s="10" customFormat="1" ht="25.5" hidden="1" x14ac:dyDescent="0.2">
      <c r="A81" s="87"/>
      <c r="B81" s="83" t="s">
        <v>41</v>
      </c>
      <c r="C81" s="103">
        <v>503</v>
      </c>
      <c r="D81" s="104" t="s">
        <v>92</v>
      </c>
      <c r="E81" s="105">
        <v>200</v>
      </c>
      <c r="F81" s="158">
        <f>F82</f>
        <v>0</v>
      </c>
      <c r="G81" s="158">
        <f t="shared" si="3"/>
        <v>0</v>
      </c>
      <c r="H81" s="158">
        <f>H82</f>
        <v>0</v>
      </c>
      <c r="I81" s="158">
        <f t="shared" si="3"/>
        <v>0</v>
      </c>
    </row>
    <row r="82" spans="1:9" s="10" customFormat="1" ht="25.5" hidden="1" x14ac:dyDescent="0.2">
      <c r="A82" s="87"/>
      <c r="B82" s="83" t="s">
        <v>42</v>
      </c>
      <c r="C82" s="103">
        <v>503</v>
      </c>
      <c r="D82" s="104" t="s">
        <v>92</v>
      </c>
      <c r="E82" s="105">
        <v>240</v>
      </c>
      <c r="F82" s="158"/>
      <c r="G82" s="158"/>
      <c r="H82" s="158"/>
      <c r="I82" s="158"/>
    </row>
    <row r="83" spans="1:9" s="10" customFormat="1" ht="50.25" customHeight="1" x14ac:dyDescent="0.2">
      <c r="A83" s="87"/>
      <c r="B83" s="83" t="s">
        <v>163</v>
      </c>
      <c r="C83" s="103">
        <v>503</v>
      </c>
      <c r="D83" s="104">
        <v>3400000000</v>
      </c>
      <c r="E83" s="105"/>
      <c r="F83" s="158">
        <f>F84</f>
        <v>767.20799999999997</v>
      </c>
      <c r="G83" s="158">
        <f>G85</f>
        <v>0</v>
      </c>
      <c r="H83" s="158">
        <f>H84</f>
        <v>791.21</v>
      </c>
      <c r="I83" s="158">
        <f>I85</f>
        <v>0</v>
      </c>
    </row>
    <row r="84" spans="1:9" s="10" customFormat="1" ht="25.5" hidden="1" x14ac:dyDescent="0.2">
      <c r="A84" s="87"/>
      <c r="B84" s="83" t="s">
        <v>119</v>
      </c>
      <c r="C84" s="103">
        <v>503</v>
      </c>
      <c r="D84" s="104">
        <v>3400000000</v>
      </c>
      <c r="E84" s="105"/>
      <c r="F84" s="158">
        <f t="shared" ref="F84:H85" si="4">F85</f>
        <v>767.20799999999997</v>
      </c>
      <c r="G84" s="158"/>
      <c r="H84" s="158">
        <f t="shared" si="4"/>
        <v>791.21</v>
      </c>
      <c r="I84" s="158"/>
    </row>
    <row r="85" spans="1:9" s="10" customFormat="1" ht="24.75" customHeight="1" x14ac:dyDescent="0.2">
      <c r="A85" s="87"/>
      <c r="B85" s="83" t="s">
        <v>41</v>
      </c>
      <c r="C85" s="103">
        <v>503</v>
      </c>
      <c r="D85" s="104">
        <v>3400000000</v>
      </c>
      <c r="E85" s="105">
        <v>200</v>
      </c>
      <c r="F85" s="158">
        <f t="shared" si="4"/>
        <v>767.20799999999997</v>
      </c>
      <c r="G85" s="158">
        <f>G86</f>
        <v>0</v>
      </c>
      <c r="H85" s="158">
        <f t="shared" si="4"/>
        <v>791.21</v>
      </c>
      <c r="I85" s="158">
        <f>I86</f>
        <v>0</v>
      </c>
    </row>
    <row r="86" spans="1:9" s="10" customFormat="1" ht="31.5" customHeight="1" x14ac:dyDescent="0.2">
      <c r="A86" s="87"/>
      <c r="B86" s="83" t="s">
        <v>42</v>
      </c>
      <c r="C86" s="103">
        <v>503</v>
      </c>
      <c r="D86" s="104">
        <v>3400000000</v>
      </c>
      <c r="E86" s="105">
        <v>240</v>
      </c>
      <c r="F86" s="158">
        <v>767.20799999999997</v>
      </c>
      <c r="G86" s="158">
        <v>0</v>
      </c>
      <c r="H86" s="158">
        <v>791.21</v>
      </c>
      <c r="I86" s="158">
        <v>0</v>
      </c>
    </row>
    <row r="87" spans="1:9" s="10" customFormat="1" ht="52.5" hidden="1" customHeight="1" x14ac:dyDescent="0.2">
      <c r="A87" s="87"/>
      <c r="B87" s="83" t="s">
        <v>213</v>
      </c>
      <c r="C87" s="103">
        <v>503</v>
      </c>
      <c r="D87" s="104">
        <v>4500000000</v>
      </c>
      <c r="E87" s="105"/>
      <c r="F87" s="158">
        <f>F88</f>
        <v>0</v>
      </c>
      <c r="G87" s="158">
        <f t="shared" ref="G87:I88" si="5">G88</f>
        <v>0</v>
      </c>
      <c r="H87" s="158">
        <f t="shared" si="5"/>
        <v>0</v>
      </c>
      <c r="I87" s="158">
        <f t="shared" si="5"/>
        <v>0</v>
      </c>
    </row>
    <row r="88" spans="1:9" s="10" customFormat="1" ht="29.25" hidden="1" customHeight="1" x14ac:dyDescent="0.2">
      <c r="A88" s="87"/>
      <c r="B88" s="83" t="s">
        <v>41</v>
      </c>
      <c r="C88" s="103">
        <v>503</v>
      </c>
      <c r="D88" s="104">
        <v>4500000000</v>
      </c>
      <c r="E88" s="105">
        <v>200</v>
      </c>
      <c r="F88" s="158">
        <f>F89</f>
        <v>0</v>
      </c>
      <c r="G88" s="158">
        <f t="shared" si="5"/>
        <v>0</v>
      </c>
      <c r="H88" s="158">
        <f t="shared" si="5"/>
        <v>0</v>
      </c>
      <c r="I88" s="158">
        <f t="shared" si="5"/>
        <v>0</v>
      </c>
    </row>
    <row r="89" spans="1:9" s="10" customFormat="1" ht="31.5" hidden="1" customHeight="1" x14ac:dyDescent="0.2">
      <c r="A89" s="87"/>
      <c r="B89" s="83" t="s">
        <v>42</v>
      </c>
      <c r="C89" s="103">
        <v>503</v>
      </c>
      <c r="D89" s="104">
        <v>4500000000</v>
      </c>
      <c r="E89" s="105">
        <v>240</v>
      </c>
      <c r="F89" s="158"/>
      <c r="G89" s="158"/>
      <c r="H89" s="158"/>
      <c r="I89" s="158"/>
    </row>
    <row r="90" spans="1:9" s="10" customFormat="1" ht="13.5" customHeight="1" x14ac:dyDescent="0.2">
      <c r="A90" s="87"/>
      <c r="B90" s="99" t="s">
        <v>166</v>
      </c>
      <c r="C90" s="100">
        <v>702</v>
      </c>
      <c r="D90" s="104"/>
      <c r="E90" s="105"/>
      <c r="F90" s="156">
        <f>F91</f>
        <v>921.48699999999997</v>
      </c>
      <c r="G90" s="156">
        <f>G91</f>
        <v>921.48699999999997</v>
      </c>
      <c r="H90" s="156">
        <f>H91</f>
        <v>921.48699999999997</v>
      </c>
      <c r="I90" s="156">
        <f>I91</f>
        <v>921.48699999999997</v>
      </c>
    </row>
    <row r="91" spans="1:9" s="10" customFormat="1" ht="54" customHeight="1" x14ac:dyDescent="0.2">
      <c r="A91" s="151"/>
      <c r="B91" s="83" t="s">
        <v>163</v>
      </c>
      <c r="C91" s="103">
        <v>702</v>
      </c>
      <c r="D91" s="104">
        <v>3400000000</v>
      </c>
      <c r="E91" s="152"/>
      <c r="F91" s="159">
        <f>F92+F94</f>
        <v>921.48699999999997</v>
      </c>
      <c r="G91" s="159">
        <f>G92+G94</f>
        <v>921.48699999999997</v>
      </c>
      <c r="H91" s="159">
        <f>H92+H94</f>
        <v>921.48699999999997</v>
      </c>
      <c r="I91" s="159">
        <f>I92+I94</f>
        <v>921.48699999999997</v>
      </c>
    </row>
    <row r="92" spans="1:9" s="10" customFormat="1" ht="53.25" customHeight="1" x14ac:dyDescent="0.2">
      <c r="A92" s="87"/>
      <c r="B92" s="83" t="s">
        <v>39</v>
      </c>
      <c r="C92" s="103">
        <v>702</v>
      </c>
      <c r="D92" s="104">
        <v>3400000000</v>
      </c>
      <c r="E92" s="105">
        <v>100</v>
      </c>
      <c r="F92" s="158">
        <f>F93</f>
        <v>450.16899999999998</v>
      </c>
      <c r="G92" s="158">
        <f>G93</f>
        <v>450.16899999999998</v>
      </c>
      <c r="H92" s="158">
        <f>H93</f>
        <v>450.16899999999998</v>
      </c>
      <c r="I92" s="158">
        <f>I93</f>
        <v>450.16899999999998</v>
      </c>
    </row>
    <row r="93" spans="1:9" s="10" customFormat="1" ht="18" customHeight="1" x14ac:dyDescent="0.2">
      <c r="A93" s="87"/>
      <c r="B93" s="83" t="s">
        <v>75</v>
      </c>
      <c r="C93" s="103">
        <v>702</v>
      </c>
      <c r="D93" s="104">
        <v>3400000000</v>
      </c>
      <c r="E93" s="105">
        <v>110</v>
      </c>
      <c r="F93" s="158">
        <v>450.16899999999998</v>
      </c>
      <c r="G93" s="158">
        <v>450.16899999999998</v>
      </c>
      <c r="H93" s="158">
        <v>450.16899999999998</v>
      </c>
      <c r="I93" s="158">
        <v>450.16899999999998</v>
      </c>
    </row>
    <row r="94" spans="1:9" s="10" customFormat="1" ht="29.25" customHeight="1" x14ac:dyDescent="0.2">
      <c r="A94" s="87"/>
      <c r="B94" s="83" t="s">
        <v>41</v>
      </c>
      <c r="C94" s="103">
        <v>702</v>
      </c>
      <c r="D94" s="104">
        <v>3400000000</v>
      </c>
      <c r="E94" s="105">
        <v>200</v>
      </c>
      <c r="F94" s="158">
        <f>F95</f>
        <v>471.31799999999998</v>
      </c>
      <c r="G94" s="158">
        <f>G95</f>
        <v>471.31799999999998</v>
      </c>
      <c r="H94" s="158">
        <f>H95</f>
        <v>471.31799999999998</v>
      </c>
      <c r="I94" s="158">
        <f>I95</f>
        <v>471.31799999999998</v>
      </c>
    </row>
    <row r="95" spans="1:9" s="10" customFormat="1" ht="29.25" customHeight="1" x14ac:dyDescent="0.2">
      <c r="A95" s="87"/>
      <c r="B95" s="83" t="s">
        <v>42</v>
      </c>
      <c r="C95" s="103">
        <v>702</v>
      </c>
      <c r="D95" s="104">
        <v>3400000000</v>
      </c>
      <c r="E95" s="105">
        <v>240</v>
      </c>
      <c r="F95" s="158">
        <v>471.31799999999998</v>
      </c>
      <c r="G95" s="158">
        <v>471.31799999999998</v>
      </c>
      <c r="H95" s="158">
        <v>471.31799999999998</v>
      </c>
      <c r="I95" s="158">
        <v>471.31799999999998</v>
      </c>
    </row>
    <row r="96" spans="1:9" customFormat="1" x14ac:dyDescent="0.2">
      <c r="A96" s="87"/>
      <c r="B96" s="99" t="s">
        <v>82</v>
      </c>
      <c r="C96" s="100">
        <v>707</v>
      </c>
      <c r="D96" s="101"/>
      <c r="E96" s="152"/>
      <c r="F96" s="157">
        <f t="shared" ref="F96:I98" si="6">F97</f>
        <v>13.832000000000001</v>
      </c>
      <c r="G96" s="157">
        <f t="shared" si="6"/>
        <v>0</v>
      </c>
      <c r="H96" s="157">
        <f t="shared" si="6"/>
        <v>13.832000000000001</v>
      </c>
      <c r="I96" s="157">
        <f t="shared" si="6"/>
        <v>0</v>
      </c>
    </row>
    <row r="97" spans="1:9" customFormat="1" ht="52.5" customHeight="1" x14ac:dyDescent="0.2">
      <c r="A97" s="87"/>
      <c r="B97" s="83" t="s">
        <v>163</v>
      </c>
      <c r="C97" s="103">
        <v>707</v>
      </c>
      <c r="D97" s="104">
        <v>3400000000</v>
      </c>
      <c r="E97" s="105"/>
      <c r="F97" s="158">
        <f t="shared" si="6"/>
        <v>13.832000000000001</v>
      </c>
      <c r="G97" s="158">
        <f t="shared" si="6"/>
        <v>0</v>
      </c>
      <c r="H97" s="158">
        <f t="shared" si="6"/>
        <v>13.832000000000001</v>
      </c>
      <c r="I97" s="158">
        <f t="shared" si="6"/>
        <v>0</v>
      </c>
    </row>
    <row r="98" spans="1:9" customFormat="1" ht="16.5" customHeight="1" x14ac:dyDescent="0.2">
      <c r="A98" s="87"/>
      <c r="B98" s="83" t="s">
        <v>47</v>
      </c>
      <c r="C98" s="103">
        <v>707</v>
      </c>
      <c r="D98" s="104">
        <v>3400000000</v>
      </c>
      <c r="E98" s="105">
        <v>500</v>
      </c>
      <c r="F98" s="158">
        <f t="shared" si="6"/>
        <v>13.832000000000001</v>
      </c>
      <c r="G98" s="158">
        <f t="shared" si="6"/>
        <v>0</v>
      </c>
      <c r="H98" s="158">
        <f t="shared" si="6"/>
        <v>13.832000000000001</v>
      </c>
      <c r="I98" s="158">
        <f t="shared" si="6"/>
        <v>0</v>
      </c>
    </row>
    <row r="99" spans="1:9" customFormat="1" x14ac:dyDescent="0.2">
      <c r="A99" s="87"/>
      <c r="B99" s="83" t="s">
        <v>48</v>
      </c>
      <c r="C99" s="103">
        <v>707</v>
      </c>
      <c r="D99" s="104">
        <v>3400000000</v>
      </c>
      <c r="E99" s="105">
        <v>540</v>
      </c>
      <c r="F99" s="158">
        <v>13.832000000000001</v>
      </c>
      <c r="G99" s="158">
        <v>0</v>
      </c>
      <c r="H99" s="158">
        <v>13.832000000000001</v>
      </c>
      <c r="I99" s="158">
        <v>0</v>
      </c>
    </row>
    <row r="100" spans="1:9" customFormat="1" ht="63.75" hidden="1" x14ac:dyDescent="0.2">
      <c r="A100" s="87"/>
      <c r="B100" s="83" t="s">
        <v>95</v>
      </c>
      <c r="C100" s="103">
        <v>707</v>
      </c>
      <c r="D100" s="104" t="s">
        <v>105</v>
      </c>
      <c r="E100" s="105">
        <v>0</v>
      </c>
      <c r="F100" s="158">
        <f>F101</f>
        <v>0</v>
      </c>
      <c r="G100" s="158">
        <f>G101</f>
        <v>0</v>
      </c>
      <c r="H100" s="158">
        <f>H101</f>
        <v>0</v>
      </c>
      <c r="I100" s="158">
        <f>I101</f>
        <v>0</v>
      </c>
    </row>
    <row r="101" spans="1:9" customFormat="1" ht="67.5" hidden="1" customHeight="1" x14ac:dyDescent="0.2">
      <c r="A101" s="87"/>
      <c r="B101" s="83" t="s">
        <v>63</v>
      </c>
      <c r="C101" s="103">
        <v>707</v>
      </c>
      <c r="D101" s="104" t="s">
        <v>97</v>
      </c>
      <c r="E101" s="105">
        <v>0</v>
      </c>
      <c r="F101" s="158">
        <f>F104</f>
        <v>0</v>
      </c>
      <c r="G101" s="158">
        <f>G104</f>
        <v>0</v>
      </c>
      <c r="H101" s="158">
        <f>H104</f>
        <v>0</v>
      </c>
      <c r="I101" s="158">
        <f>I104</f>
        <v>0</v>
      </c>
    </row>
    <row r="102" spans="1:9" customFormat="1" ht="51" hidden="1" x14ac:dyDescent="0.2">
      <c r="A102" s="87"/>
      <c r="B102" s="83" t="s">
        <v>63</v>
      </c>
      <c r="C102" s="103">
        <v>707</v>
      </c>
      <c r="D102" s="104" t="s">
        <v>25</v>
      </c>
      <c r="E102" s="105">
        <v>0</v>
      </c>
      <c r="F102" s="158">
        <v>0</v>
      </c>
      <c r="G102" s="158">
        <v>0</v>
      </c>
      <c r="H102" s="158">
        <v>0</v>
      </c>
      <c r="I102" s="158">
        <v>0</v>
      </c>
    </row>
    <row r="103" spans="1:9" customFormat="1" ht="51" hidden="1" x14ac:dyDescent="0.2">
      <c r="A103" s="87"/>
      <c r="B103" s="83" t="s">
        <v>63</v>
      </c>
      <c r="C103" s="103">
        <v>707</v>
      </c>
      <c r="D103" s="104" t="s">
        <v>25</v>
      </c>
      <c r="E103" s="105">
        <v>0</v>
      </c>
      <c r="F103" s="158">
        <v>0</v>
      </c>
      <c r="G103" s="158">
        <v>0</v>
      </c>
      <c r="H103" s="158">
        <v>0</v>
      </c>
      <c r="I103" s="158">
        <v>0</v>
      </c>
    </row>
    <row r="104" spans="1:9" customFormat="1" ht="38.25" hidden="1" x14ac:dyDescent="0.2">
      <c r="A104" s="87"/>
      <c r="B104" s="83" t="s">
        <v>64</v>
      </c>
      <c r="C104" s="103">
        <v>707</v>
      </c>
      <c r="D104" s="104" t="s">
        <v>98</v>
      </c>
      <c r="E104" s="105">
        <v>0</v>
      </c>
      <c r="F104" s="158">
        <f t="shared" ref="F104:I105" si="7">F105</f>
        <v>0</v>
      </c>
      <c r="G104" s="158">
        <f t="shared" si="7"/>
        <v>0</v>
      </c>
      <c r="H104" s="158">
        <f t="shared" si="7"/>
        <v>0</v>
      </c>
      <c r="I104" s="158">
        <f t="shared" si="7"/>
        <v>0</v>
      </c>
    </row>
    <row r="105" spans="1:9" customFormat="1" ht="25.5" hidden="1" x14ac:dyDescent="0.2">
      <c r="A105" s="87"/>
      <c r="B105" s="83" t="s">
        <v>55</v>
      </c>
      <c r="C105" s="103">
        <v>707</v>
      </c>
      <c r="D105" s="104" t="s">
        <v>98</v>
      </c>
      <c r="E105" s="105">
        <v>600</v>
      </c>
      <c r="F105" s="158">
        <f t="shared" si="7"/>
        <v>0</v>
      </c>
      <c r="G105" s="158">
        <f t="shared" si="7"/>
        <v>0</v>
      </c>
      <c r="H105" s="158">
        <f t="shared" si="7"/>
        <v>0</v>
      </c>
      <c r="I105" s="158">
        <f t="shared" si="7"/>
        <v>0</v>
      </c>
    </row>
    <row r="106" spans="1:9" customFormat="1" hidden="1" x14ac:dyDescent="0.2">
      <c r="A106" s="87"/>
      <c r="B106" s="83" t="s">
        <v>56</v>
      </c>
      <c r="C106" s="103">
        <v>707</v>
      </c>
      <c r="D106" s="104" t="s">
        <v>98</v>
      </c>
      <c r="E106" s="105">
        <v>620</v>
      </c>
      <c r="F106" s="158"/>
      <c r="G106" s="158"/>
      <c r="H106" s="158"/>
      <c r="I106" s="158"/>
    </row>
    <row r="107" spans="1:9" customFormat="1" x14ac:dyDescent="0.2">
      <c r="A107" s="87"/>
      <c r="B107" s="99" t="s">
        <v>66</v>
      </c>
      <c r="C107" s="100">
        <v>801</v>
      </c>
      <c r="D107" s="101"/>
      <c r="E107" s="152"/>
      <c r="F107" s="157">
        <f>F108+F132+F144</f>
        <v>3664.5849999999996</v>
      </c>
      <c r="G107" s="157">
        <f>G108</f>
        <v>0</v>
      </c>
      <c r="H107" s="157">
        <f>H108+H132+H144</f>
        <v>3664.5849999999996</v>
      </c>
      <c r="I107" s="157">
        <f>I108</f>
        <v>0</v>
      </c>
    </row>
    <row r="108" spans="1:9" customFormat="1" ht="52.5" customHeight="1" x14ac:dyDescent="0.2">
      <c r="A108" s="87"/>
      <c r="B108" s="83" t="s">
        <v>163</v>
      </c>
      <c r="C108" s="103">
        <v>801</v>
      </c>
      <c r="D108" s="104">
        <v>3400000000</v>
      </c>
      <c r="E108" s="105"/>
      <c r="F108" s="158">
        <f>F114+F153+F155+F157</f>
        <v>3664.5849999999996</v>
      </c>
      <c r="G108" s="158">
        <f>G114+G153+G155+G157</f>
        <v>0</v>
      </c>
      <c r="H108" s="158">
        <f>H114+H153+H155+H157</f>
        <v>3664.5849999999996</v>
      </c>
      <c r="I108" s="158">
        <f>I114+I153+I155+I157</f>
        <v>0</v>
      </c>
    </row>
    <row r="109" spans="1:9" customFormat="1" ht="38.25" hidden="1" x14ac:dyDescent="0.2">
      <c r="A109" s="87"/>
      <c r="B109" s="83" t="s">
        <v>62</v>
      </c>
      <c r="C109" s="103">
        <v>801</v>
      </c>
      <c r="D109" s="104">
        <v>3400000000</v>
      </c>
      <c r="E109" s="105">
        <v>0</v>
      </c>
      <c r="F109" s="158">
        <v>0</v>
      </c>
      <c r="G109" s="158">
        <v>0</v>
      </c>
      <c r="H109" s="158">
        <v>0</v>
      </c>
      <c r="I109" s="158">
        <v>0</v>
      </c>
    </row>
    <row r="110" spans="1:9" customFormat="1" ht="51" hidden="1" x14ac:dyDescent="0.2">
      <c r="A110" s="87"/>
      <c r="B110" s="83" t="s">
        <v>54</v>
      </c>
      <c r="C110" s="103">
        <v>801</v>
      </c>
      <c r="D110" s="104">
        <v>3400000000</v>
      </c>
      <c r="E110" s="105">
        <v>0</v>
      </c>
      <c r="F110" s="158">
        <v>0</v>
      </c>
      <c r="G110" s="158">
        <v>0</v>
      </c>
      <c r="H110" s="158">
        <v>0</v>
      </c>
      <c r="I110" s="158">
        <v>0</v>
      </c>
    </row>
    <row r="111" spans="1:9" customFormat="1" ht="51" hidden="1" x14ac:dyDescent="0.2">
      <c r="A111" s="87"/>
      <c r="B111" s="83" t="s">
        <v>54</v>
      </c>
      <c r="C111" s="103">
        <v>801</v>
      </c>
      <c r="D111" s="104">
        <v>3400000000</v>
      </c>
      <c r="E111" s="105">
        <v>0</v>
      </c>
      <c r="F111" s="158">
        <v>0</v>
      </c>
      <c r="G111" s="158">
        <v>0</v>
      </c>
      <c r="H111" s="158">
        <v>0</v>
      </c>
      <c r="I111" s="158">
        <v>0</v>
      </c>
    </row>
    <row r="112" spans="1:9" customFormat="1" ht="51" hidden="1" x14ac:dyDescent="0.2">
      <c r="A112" s="87"/>
      <c r="B112" s="83" t="s">
        <v>54</v>
      </c>
      <c r="C112" s="103">
        <v>801</v>
      </c>
      <c r="D112" s="104">
        <v>3400000000</v>
      </c>
      <c r="E112" s="105">
        <v>0</v>
      </c>
      <c r="F112" s="158">
        <v>0</v>
      </c>
      <c r="G112" s="158">
        <v>0</v>
      </c>
      <c r="H112" s="158">
        <v>0</v>
      </c>
      <c r="I112" s="158">
        <v>0</v>
      </c>
    </row>
    <row r="113" spans="1:9" customFormat="1" ht="51" hidden="1" x14ac:dyDescent="0.2">
      <c r="A113" s="87"/>
      <c r="B113" s="83" t="s">
        <v>54</v>
      </c>
      <c r="C113" s="103">
        <v>801</v>
      </c>
      <c r="D113" s="104">
        <v>3400000000</v>
      </c>
      <c r="E113" s="105">
        <v>0</v>
      </c>
      <c r="F113" s="158">
        <v>0</v>
      </c>
      <c r="G113" s="158">
        <v>0</v>
      </c>
      <c r="H113" s="158">
        <v>0</v>
      </c>
      <c r="I113" s="158">
        <v>0</v>
      </c>
    </row>
    <row r="114" spans="1:9" customFormat="1" ht="48" customHeight="1" x14ac:dyDescent="0.2">
      <c r="A114" s="87"/>
      <c r="B114" s="83" t="s">
        <v>39</v>
      </c>
      <c r="C114" s="103">
        <v>801</v>
      </c>
      <c r="D114" s="104">
        <v>3400000000</v>
      </c>
      <c r="E114" s="105">
        <v>100</v>
      </c>
      <c r="F114" s="158">
        <f>F115</f>
        <v>2360.4499999999998</v>
      </c>
      <c r="G114" s="158">
        <f>G115</f>
        <v>0</v>
      </c>
      <c r="H114" s="158">
        <f>H115</f>
        <v>2360.4499999999998</v>
      </c>
      <c r="I114" s="158">
        <f>I115</f>
        <v>0</v>
      </c>
    </row>
    <row r="115" spans="1:9" s="14" customFormat="1" ht="18" customHeight="1" x14ac:dyDescent="0.2">
      <c r="A115" s="87"/>
      <c r="B115" s="83" t="s">
        <v>75</v>
      </c>
      <c r="C115" s="103">
        <v>801</v>
      </c>
      <c r="D115" s="104">
        <v>3400000000</v>
      </c>
      <c r="E115" s="105">
        <v>110</v>
      </c>
      <c r="F115" s="158">
        <v>2360.4499999999998</v>
      </c>
      <c r="G115" s="158">
        <v>0</v>
      </c>
      <c r="H115" s="158">
        <v>2360.4499999999998</v>
      </c>
      <c r="I115" s="158">
        <v>0</v>
      </c>
    </row>
    <row r="116" spans="1:9" s="14" customFormat="1" ht="0.75" hidden="1" customHeight="1" x14ac:dyDescent="0.2">
      <c r="A116" s="87"/>
      <c r="B116" s="83" t="s">
        <v>90</v>
      </c>
      <c r="C116" s="103">
        <v>801</v>
      </c>
      <c r="D116" s="104">
        <v>3400000000</v>
      </c>
      <c r="E116" s="105">
        <v>400</v>
      </c>
      <c r="F116" s="158"/>
      <c r="G116" s="158"/>
      <c r="H116" s="158"/>
      <c r="I116" s="158"/>
    </row>
    <row r="117" spans="1:9" s="14" customFormat="1" ht="38.25" hidden="1" x14ac:dyDescent="0.2">
      <c r="A117" s="87"/>
      <c r="B117" s="83" t="s">
        <v>132</v>
      </c>
      <c r="C117" s="103">
        <v>801</v>
      </c>
      <c r="D117" s="104">
        <v>3400000000</v>
      </c>
      <c r="E117" s="105">
        <v>460</v>
      </c>
      <c r="F117" s="158"/>
      <c r="G117" s="158"/>
      <c r="H117" s="158"/>
      <c r="I117" s="158"/>
    </row>
    <row r="118" spans="1:9" customFormat="1" ht="63.75" hidden="1" x14ac:dyDescent="0.2">
      <c r="A118" s="87"/>
      <c r="B118" s="83" t="s">
        <v>95</v>
      </c>
      <c r="C118" s="103">
        <v>801</v>
      </c>
      <c r="D118" s="104">
        <v>3400000000</v>
      </c>
      <c r="E118" s="105">
        <v>0</v>
      </c>
      <c r="F118" s="158">
        <f>F119</f>
        <v>0</v>
      </c>
      <c r="G118" s="158">
        <f>G119</f>
        <v>0</v>
      </c>
      <c r="H118" s="158">
        <f>H119</f>
        <v>0</v>
      </c>
      <c r="I118" s="158">
        <f>I119</f>
        <v>0</v>
      </c>
    </row>
    <row r="119" spans="1:9" customFormat="1" ht="75" hidden="1" customHeight="1" x14ac:dyDescent="0.2">
      <c r="A119" s="87"/>
      <c r="B119" s="83" t="s">
        <v>63</v>
      </c>
      <c r="C119" s="103">
        <v>801</v>
      </c>
      <c r="D119" s="104">
        <v>3400000000</v>
      </c>
      <c r="E119" s="105">
        <v>0</v>
      </c>
      <c r="F119" s="158">
        <f>F122</f>
        <v>0</v>
      </c>
      <c r="G119" s="158">
        <f>G122</f>
        <v>0</v>
      </c>
      <c r="H119" s="158">
        <f>H122</f>
        <v>0</v>
      </c>
      <c r="I119" s="158">
        <f>I122</f>
        <v>0</v>
      </c>
    </row>
    <row r="120" spans="1:9" customFormat="1" ht="51" hidden="1" x14ac:dyDescent="0.2">
      <c r="A120" s="87"/>
      <c r="B120" s="83" t="s">
        <v>63</v>
      </c>
      <c r="C120" s="103">
        <v>801</v>
      </c>
      <c r="D120" s="104">
        <v>3400000000</v>
      </c>
      <c r="E120" s="105">
        <v>0</v>
      </c>
      <c r="F120" s="158">
        <v>0</v>
      </c>
      <c r="G120" s="158">
        <v>0</v>
      </c>
      <c r="H120" s="158">
        <v>0</v>
      </c>
      <c r="I120" s="158">
        <v>0</v>
      </c>
    </row>
    <row r="121" spans="1:9" customFormat="1" ht="0.75" hidden="1" customHeight="1" x14ac:dyDescent="0.2">
      <c r="A121" s="87"/>
      <c r="B121" s="83" t="s">
        <v>63</v>
      </c>
      <c r="C121" s="103">
        <v>801</v>
      </c>
      <c r="D121" s="104">
        <v>3400000000</v>
      </c>
      <c r="E121" s="105">
        <v>0</v>
      </c>
      <c r="F121" s="158">
        <v>0</v>
      </c>
      <c r="G121" s="158">
        <v>0</v>
      </c>
      <c r="H121" s="158">
        <v>0</v>
      </c>
      <c r="I121" s="158">
        <v>0</v>
      </c>
    </row>
    <row r="122" spans="1:9" customFormat="1" ht="56.25" hidden="1" customHeight="1" x14ac:dyDescent="0.2">
      <c r="A122" s="87"/>
      <c r="B122" s="83" t="s">
        <v>64</v>
      </c>
      <c r="C122" s="103">
        <v>801</v>
      </c>
      <c r="D122" s="104">
        <v>3400000000</v>
      </c>
      <c r="E122" s="105">
        <v>0</v>
      </c>
      <c r="F122" s="158">
        <f t="shared" ref="F122:I123" si="8">F123</f>
        <v>0</v>
      </c>
      <c r="G122" s="158">
        <f t="shared" si="8"/>
        <v>0</v>
      </c>
      <c r="H122" s="158">
        <f t="shared" si="8"/>
        <v>0</v>
      </c>
      <c r="I122" s="158">
        <f t="shared" si="8"/>
        <v>0</v>
      </c>
    </row>
    <row r="123" spans="1:9" customFormat="1" ht="40.5" hidden="1" customHeight="1" x14ac:dyDescent="0.2">
      <c r="A123" s="87"/>
      <c r="B123" s="83" t="s">
        <v>55</v>
      </c>
      <c r="C123" s="103">
        <v>801</v>
      </c>
      <c r="D123" s="104">
        <v>3400000000</v>
      </c>
      <c r="E123" s="105">
        <v>600</v>
      </c>
      <c r="F123" s="158">
        <f t="shared" si="8"/>
        <v>0</v>
      </c>
      <c r="G123" s="158">
        <f t="shared" si="8"/>
        <v>0</v>
      </c>
      <c r="H123" s="158">
        <f t="shared" si="8"/>
        <v>0</v>
      </c>
      <c r="I123" s="158">
        <f t="shared" si="8"/>
        <v>0</v>
      </c>
    </row>
    <row r="124" spans="1:9" s="14" customFormat="1" hidden="1" x14ac:dyDescent="0.2">
      <c r="A124" s="87"/>
      <c r="B124" s="83" t="s">
        <v>56</v>
      </c>
      <c r="C124" s="103">
        <v>801</v>
      </c>
      <c r="D124" s="104">
        <v>3400000000</v>
      </c>
      <c r="E124" s="105">
        <v>620</v>
      </c>
      <c r="F124" s="158"/>
      <c r="G124" s="158"/>
      <c r="H124" s="158"/>
      <c r="I124" s="158"/>
    </row>
    <row r="125" spans="1:9" customFormat="1" ht="63.75" hidden="1" x14ac:dyDescent="0.2">
      <c r="A125" s="87"/>
      <c r="B125" s="83" t="s">
        <v>95</v>
      </c>
      <c r="C125" s="103">
        <v>801</v>
      </c>
      <c r="D125" s="104">
        <v>3400000000</v>
      </c>
      <c r="E125" s="105">
        <v>0</v>
      </c>
      <c r="F125" s="158">
        <f>F126</f>
        <v>0</v>
      </c>
      <c r="G125" s="158">
        <f>G126</f>
        <v>0</v>
      </c>
      <c r="H125" s="158">
        <f>H126</f>
        <v>0</v>
      </c>
      <c r="I125" s="158">
        <f>I126</f>
        <v>0</v>
      </c>
    </row>
    <row r="126" spans="1:9" customFormat="1" ht="68.849999999999994" hidden="1" customHeight="1" x14ac:dyDescent="0.2">
      <c r="A126" s="87"/>
      <c r="B126" s="83" t="s">
        <v>63</v>
      </c>
      <c r="C126" s="103">
        <v>801</v>
      </c>
      <c r="D126" s="104">
        <v>3400000000</v>
      </c>
      <c r="E126" s="105">
        <v>0</v>
      </c>
      <c r="F126" s="158">
        <f>F129</f>
        <v>0</v>
      </c>
      <c r="G126" s="158">
        <f>G129</f>
        <v>0</v>
      </c>
      <c r="H126" s="158">
        <f>H129</f>
        <v>0</v>
      </c>
      <c r="I126" s="158">
        <f>I129</f>
        <v>0</v>
      </c>
    </row>
    <row r="127" spans="1:9" customFormat="1" ht="51" hidden="1" x14ac:dyDescent="0.2">
      <c r="A127" s="87"/>
      <c r="B127" s="83" t="s">
        <v>63</v>
      </c>
      <c r="C127" s="103">
        <v>801</v>
      </c>
      <c r="D127" s="104">
        <v>3400000000</v>
      </c>
      <c r="E127" s="105">
        <v>0</v>
      </c>
      <c r="F127" s="158">
        <v>0</v>
      </c>
      <c r="G127" s="158">
        <v>0</v>
      </c>
      <c r="H127" s="158">
        <v>0</v>
      </c>
      <c r="I127" s="158">
        <v>0</v>
      </c>
    </row>
    <row r="128" spans="1:9" customFormat="1" ht="51" hidden="1" x14ac:dyDescent="0.2">
      <c r="A128" s="87"/>
      <c r="B128" s="83" t="s">
        <v>63</v>
      </c>
      <c r="C128" s="103">
        <v>801</v>
      </c>
      <c r="D128" s="104">
        <v>3400000000</v>
      </c>
      <c r="E128" s="105">
        <v>0</v>
      </c>
      <c r="F128" s="158">
        <v>0</v>
      </c>
      <c r="G128" s="158">
        <v>0</v>
      </c>
      <c r="H128" s="158">
        <v>0</v>
      </c>
      <c r="I128" s="158">
        <v>0</v>
      </c>
    </row>
    <row r="129" spans="1:9" customFormat="1" ht="51.75" hidden="1" customHeight="1" x14ac:dyDescent="0.2">
      <c r="A129" s="87"/>
      <c r="B129" s="83" t="s">
        <v>64</v>
      </c>
      <c r="C129" s="103">
        <v>801</v>
      </c>
      <c r="D129" s="104">
        <v>3400000000</v>
      </c>
      <c r="E129" s="105">
        <v>0</v>
      </c>
      <c r="F129" s="158">
        <f t="shared" ref="F129:I130" si="9">F130</f>
        <v>0</v>
      </c>
      <c r="G129" s="158">
        <f t="shared" si="9"/>
        <v>0</v>
      </c>
      <c r="H129" s="158">
        <f t="shared" si="9"/>
        <v>0</v>
      </c>
      <c r="I129" s="158">
        <f t="shared" si="9"/>
        <v>0</v>
      </c>
    </row>
    <row r="130" spans="1:9" customFormat="1" ht="37.5" hidden="1" customHeight="1" x14ac:dyDescent="0.2">
      <c r="A130" s="87"/>
      <c r="B130" s="83" t="s">
        <v>55</v>
      </c>
      <c r="C130" s="103">
        <v>801</v>
      </c>
      <c r="D130" s="104">
        <v>3400000000</v>
      </c>
      <c r="E130" s="105">
        <v>600</v>
      </c>
      <c r="F130" s="158">
        <f t="shared" si="9"/>
        <v>0</v>
      </c>
      <c r="G130" s="158">
        <f t="shared" si="9"/>
        <v>0</v>
      </c>
      <c r="H130" s="158">
        <f t="shared" si="9"/>
        <v>0</v>
      </c>
      <c r="I130" s="158">
        <f t="shared" si="9"/>
        <v>0</v>
      </c>
    </row>
    <row r="131" spans="1:9" s="14" customFormat="1" hidden="1" x14ac:dyDescent="0.2">
      <c r="A131" s="87"/>
      <c r="B131" s="112" t="s">
        <v>56</v>
      </c>
      <c r="C131" s="103">
        <v>801</v>
      </c>
      <c r="D131" s="104">
        <v>3400000000</v>
      </c>
      <c r="E131" s="105">
        <v>620</v>
      </c>
      <c r="F131" s="158"/>
      <c r="G131" s="158"/>
      <c r="H131" s="158"/>
      <c r="I131" s="158"/>
    </row>
    <row r="132" spans="1:9" s="14" customFormat="1" hidden="1" x14ac:dyDescent="0.2">
      <c r="A132" s="87"/>
      <c r="B132" s="83" t="s">
        <v>50</v>
      </c>
      <c r="C132" s="103">
        <v>801</v>
      </c>
      <c r="D132" s="104">
        <v>3400000000</v>
      </c>
      <c r="E132" s="105"/>
      <c r="F132" s="158">
        <f>F133</f>
        <v>0</v>
      </c>
      <c r="G132" s="158">
        <f>G133</f>
        <v>0</v>
      </c>
      <c r="H132" s="158">
        <f>H133</f>
        <v>0</v>
      </c>
      <c r="I132" s="158">
        <f>I133</f>
        <v>0</v>
      </c>
    </row>
    <row r="133" spans="1:9" s="14" customFormat="1" ht="63.75" hidden="1" x14ac:dyDescent="0.2">
      <c r="A133" s="87"/>
      <c r="B133" s="83" t="s">
        <v>83</v>
      </c>
      <c r="C133" s="103">
        <v>801</v>
      </c>
      <c r="D133" s="104">
        <v>3400000000</v>
      </c>
      <c r="E133" s="105"/>
      <c r="F133" s="158">
        <f t="shared" ref="F133:I135" si="10">F134</f>
        <v>0</v>
      </c>
      <c r="G133" s="158">
        <f t="shared" si="10"/>
        <v>0</v>
      </c>
      <c r="H133" s="158">
        <f t="shared" si="10"/>
        <v>0</v>
      </c>
      <c r="I133" s="158">
        <f t="shared" si="10"/>
        <v>0</v>
      </c>
    </row>
    <row r="134" spans="1:9" s="14" customFormat="1" ht="63.75" hidden="1" x14ac:dyDescent="0.2">
      <c r="A134" s="87"/>
      <c r="B134" s="83" t="s">
        <v>122</v>
      </c>
      <c r="C134" s="103">
        <v>801</v>
      </c>
      <c r="D134" s="104">
        <v>3400000000</v>
      </c>
      <c r="E134" s="105"/>
      <c r="F134" s="158">
        <f t="shared" si="10"/>
        <v>0</v>
      </c>
      <c r="G134" s="158">
        <f t="shared" si="10"/>
        <v>0</v>
      </c>
      <c r="H134" s="158">
        <f t="shared" si="10"/>
        <v>0</v>
      </c>
      <c r="I134" s="158">
        <f t="shared" si="10"/>
        <v>0</v>
      </c>
    </row>
    <row r="135" spans="1:9" s="14" customFormat="1" ht="25.5" hidden="1" x14ac:dyDescent="0.2">
      <c r="A135" s="87"/>
      <c r="B135" s="83" t="s">
        <v>55</v>
      </c>
      <c r="C135" s="103">
        <v>801</v>
      </c>
      <c r="D135" s="104">
        <v>3400000000</v>
      </c>
      <c r="E135" s="105">
        <v>600</v>
      </c>
      <c r="F135" s="158">
        <f t="shared" si="10"/>
        <v>0</v>
      </c>
      <c r="G135" s="158">
        <f t="shared" si="10"/>
        <v>0</v>
      </c>
      <c r="H135" s="158">
        <f t="shared" si="10"/>
        <v>0</v>
      </c>
      <c r="I135" s="158">
        <f t="shared" si="10"/>
        <v>0</v>
      </c>
    </row>
    <row r="136" spans="1:9" s="14" customFormat="1" hidden="1" x14ac:dyDescent="0.2">
      <c r="A136" s="87"/>
      <c r="B136" s="83" t="s">
        <v>56</v>
      </c>
      <c r="C136" s="103">
        <v>801</v>
      </c>
      <c r="D136" s="104">
        <v>3400000000</v>
      </c>
      <c r="E136" s="105">
        <v>620</v>
      </c>
      <c r="F136" s="158"/>
      <c r="G136" s="158"/>
      <c r="H136" s="158"/>
      <c r="I136" s="158"/>
    </row>
    <row r="137" spans="1:9" s="15" customFormat="1" hidden="1" x14ac:dyDescent="0.2">
      <c r="A137" s="151"/>
      <c r="B137" s="99" t="s">
        <v>117</v>
      </c>
      <c r="C137" s="100">
        <v>900</v>
      </c>
      <c r="D137" s="104">
        <v>3400000000</v>
      </c>
      <c r="E137" s="152"/>
      <c r="F137" s="157">
        <f>F138</f>
        <v>0</v>
      </c>
      <c r="G137" s="157">
        <f>G138</f>
        <v>0</v>
      </c>
      <c r="H137" s="157">
        <f>H138</f>
        <v>1</v>
      </c>
      <c r="I137" s="157">
        <f>I138</f>
        <v>0</v>
      </c>
    </row>
    <row r="138" spans="1:9" s="15" customFormat="1" ht="0.75" hidden="1" customHeight="1" x14ac:dyDescent="0.2">
      <c r="A138" s="151"/>
      <c r="B138" s="113" t="s">
        <v>118</v>
      </c>
      <c r="C138" s="100">
        <v>909</v>
      </c>
      <c r="D138" s="104">
        <v>3400000000</v>
      </c>
      <c r="E138" s="152"/>
      <c r="F138" s="157">
        <f>F139</f>
        <v>0</v>
      </c>
      <c r="G138" s="157">
        <f t="shared" ref="G138:I139" si="11">G139</f>
        <v>0</v>
      </c>
      <c r="H138" s="157">
        <f>H139</f>
        <v>1</v>
      </c>
      <c r="I138" s="157">
        <f t="shared" si="11"/>
        <v>0</v>
      </c>
    </row>
    <row r="139" spans="1:9" customFormat="1" ht="38.25" hidden="1" x14ac:dyDescent="0.2">
      <c r="A139" s="87"/>
      <c r="B139" s="83" t="s">
        <v>106</v>
      </c>
      <c r="C139" s="103">
        <v>909</v>
      </c>
      <c r="D139" s="104">
        <v>3400000000</v>
      </c>
      <c r="E139" s="105"/>
      <c r="F139" s="158">
        <f>F140</f>
        <v>0</v>
      </c>
      <c r="G139" s="158">
        <f t="shared" si="11"/>
        <v>0</v>
      </c>
      <c r="H139" s="158">
        <f>H140</f>
        <v>1</v>
      </c>
      <c r="I139" s="158">
        <f t="shared" si="11"/>
        <v>0</v>
      </c>
    </row>
    <row r="140" spans="1:9" customFormat="1" ht="63.75" hidden="1" x14ac:dyDescent="0.2">
      <c r="A140" s="87"/>
      <c r="B140" s="83" t="s">
        <v>67</v>
      </c>
      <c r="C140" s="103">
        <v>909</v>
      </c>
      <c r="D140" s="104">
        <v>3400000000</v>
      </c>
      <c r="E140" s="105"/>
      <c r="F140" s="158">
        <f>F141</f>
        <v>0</v>
      </c>
      <c r="G140" s="158">
        <f>G143</f>
        <v>0</v>
      </c>
      <c r="H140" s="158">
        <f>H141</f>
        <v>1</v>
      </c>
      <c r="I140" s="158">
        <f>I143</f>
        <v>0</v>
      </c>
    </row>
    <row r="141" spans="1:9" customFormat="1" ht="25.5" hidden="1" x14ac:dyDescent="0.2">
      <c r="A141" s="87"/>
      <c r="B141" s="83" t="s">
        <v>107</v>
      </c>
      <c r="C141" s="103">
        <v>909</v>
      </c>
      <c r="D141" s="104">
        <v>3400000000</v>
      </c>
      <c r="E141" s="105"/>
      <c r="F141" s="158">
        <f>F142</f>
        <v>0</v>
      </c>
      <c r="G141" s="158"/>
      <c r="H141" s="158">
        <f>H142</f>
        <v>1</v>
      </c>
      <c r="I141" s="158"/>
    </row>
    <row r="142" spans="1:9" customFormat="1" ht="25.5" hidden="1" x14ac:dyDescent="0.2">
      <c r="A142" s="87"/>
      <c r="B142" s="83" t="s">
        <v>90</v>
      </c>
      <c r="C142" s="103">
        <v>909</v>
      </c>
      <c r="D142" s="104">
        <v>3400000000</v>
      </c>
      <c r="E142" s="105">
        <v>400</v>
      </c>
      <c r="F142" s="158">
        <f>F143</f>
        <v>0</v>
      </c>
      <c r="G142" s="158"/>
      <c r="H142" s="158">
        <f>H143</f>
        <v>1</v>
      </c>
      <c r="I142" s="158"/>
    </row>
    <row r="143" spans="1:9" customFormat="1" hidden="1" x14ac:dyDescent="0.2">
      <c r="A143" s="87"/>
      <c r="B143" s="83" t="s">
        <v>91</v>
      </c>
      <c r="C143" s="103">
        <v>909</v>
      </c>
      <c r="D143" s="104">
        <v>3400000000</v>
      </c>
      <c r="E143" s="105">
        <v>410</v>
      </c>
      <c r="F143" s="158">
        <v>0</v>
      </c>
      <c r="G143" s="158"/>
      <c r="H143" s="158">
        <v>1</v>
      </c>
      <c r="I143" s="158"/>
    </row>
    <row r="144" spans="1:9" customFormat="1" ht="0.75" hidden="1" customHeight="1" x14ac:dyDescent="0.2">
      <c r="A144" s="87"/>
      <c r="B144" s="83" t="s">
        <v>127</v>
      </c>
      <c r="C144" s="103">
        <v>801</v>
      </c>
      <c r="D144" s="104">
        <v>3400000000</v>
      </c>
      <c r="E144" s="105"/>
      <c r="F144" s="158">
        <f>F145+F149</f>
        <v>0</v>
      </c>
      <c r="G144" s="158">
        <f>G145+G149</f>
        <v>0</v>
      </c>
      <c r="H144" s="158">
        <f>H145+H149</f>
        <v>0</v>
      </c>
      <c r="I144" s="158">
        <f>I145+I149</f>
        <v>0</v>
      </c>
    </row>
    <row r="145" spans="1:9" customFormat="1" ht="63.75" hidden="1" x14ac:dyDescent="0.2">
      <c r="A145" s="87"/>
      <c r="B145" s="83" t="s">
        <v>83</v>
      </c>
      <c r="C145" s="103">
        <v>801</v>
      </c>
      <c r="D145" s="104">
        <v>3400000000</v>
      </c>
      <c r="E145" s="105"/>
      <c r="F145" s="158">
        <f>F146</f>
        <v>0</v>
      </c>
      <c r="G145" s="158">
        <f>G146</f>
        <v>0</v>
      </c>
      <c r="H145" s="158">
        <f>H146</f>
        <v>0</v>
      </c>
      <c r="I145" s="158">
        <f>I146</f>
        <v>0</v>
      </c>
    </row>
    <row r="146" spans="1:9" customFormat="1" ht="25.5" hidden="1" x14ac:dyDescent="0.2">
      <c r="A146" s="87"/>
      <c r="B146" s="83" t="s">
        <v>94</v>
      </c>
      <c r="C146" s="103">
        <v>801</v>
      </c>
      <c r="D146" s="104">
        <v>3400000000</v>
      </c>
      <c r="E146" s="105"/>
      <c r="F146" s="158">
        <f>F147</f>
        <v>0</v>
      </c>
      <c r="G146" s="158">
        <f t="shared" ref="G146:I147" si="12">G147</f>
        <v>0</v>
      </c>
      <c r="H146" s="158">
        <f>H147</f>
        <v>0</v>
      </c>
      <c r="I146" s="158">
        <f t="shared" si="12"/>
        <v>0</v>
      </c>
    </row>
    <row r="147" spans="1:9" customFormat="1" ht="25.5" hidden="1" x14ac:dyDescent="0.2">
      <c r="A147" s="87"/>
      <c r="B147" s="114" t="s">
        <v>90</v>
      </c>
      <c r="C147" s="103">
        <v>801</v>
      </c>
      <c r="D147" s="104">
        <v>3400000000</v>
      </c>
      <c r="E147" s="105">
        <v>400</v>
      </c>
      <c r="F147" s="158">
        <f>F148</f>
        <v>0</v>
      </c>
      <c r="G147" s="158">
        <f t="shared" si="12"/>
        <v>0</v>
      </c>
      <c r="H147" s="158">
        <f>H148</f>
        <v>0</v>
      </c>
      <c r="I147" s="158">
        <f t="shared" si="12"/>
        <v>0</v>
      </c>
    </row>
    <row r="148" spans="1:9" customFormat="1" ht="38.25" hidden="1" x14ac:dyDescent="0.2">
      <c r="A148" s="87"/>
      <c r="B148" s="83" t="s">
        <v>138</v>
      </c>
      <c r="C148" s="103">
        <v>801</v>
      </c>
      <c r="D148" s="104">
        <v>3400000000</v>
      </c>
      <c r="E148" s="105">
        <v>465</v>
      </c>
      <c r="F148" s="158"/>
      <c r="G148" s="158"/>
      <c r="H148" s="158"/>
      <c r="I148" s="158"/>
    </row>
    <row r="149" spans="1:9" customFormat="1" ht="76.5" hidden="1" x14ac:dyDescent="0.2">
      <c r="A149" s="87"/>
      <c r="B149" s="83" t="s">
        <v>60</v>
      </c>
      <c r="C149" s="103">
        <v>801</v>
      </c>
      <c r="D149" s="104">
        <v>3400000000</v>
      </c>
      <c r="E149" s="105"/>
      <c r="F149" s="158">
        <f>F150</f>
        <v>0</v>
      </c>
      <c r="G149" s="158"/>
      <c r="H149" s="158">
        <f>H150</f>
        <v>0</v>
      </c>
      <c r="I149" s="158"/>
    </row>
    <row r="150" spans="1:9" customFormat="1" ht="51" hidden="1" x14ac:dyDescent="0.2">
      <c r="A150" s="87"/>
      <c r="B150" s="83" t="s">
        <v>131</v>
      </c>
      <c r="C150" s="103">
        <v>801</v>
      </c>
      <c r="D150" s="104">
        <v>3400000000</v>
      </c>
      <c r="E150" s="105"/>
      <c r="F150" s="158">
        <f>F151</f>
        <v>0</v>
      </c>
      <c r="G150" s="158"/>
      <c r="H150" s="158">
        <f>H151</f>
        <v>0</v>
      </c>
      <c r="I150" s="158"/>
    </row>
    <row r="151" spans="1:9" customFormat="1" ht="25.5" hidden="1" x14ac:dyDescent="0.2">
      <c r="A151" s="87"/>
      <c r="B151" s="114" t="s">
        <v>90</v>
      </c>
      <c r="C151" s="103">
        <v>801</v>
      </c>
      <c r="D151" s="104">
        <v>3400000000</v>
      </c>
      <c r="E151" s="105">
        <v>400</v>
      </c>
      <c r="F151" s="158"/>
      <c r="G151" s="158"/>
      <c r="H151" s="158"/>
      <c r="I151" s="158"/>
    </row>
    <row r="152" spans="1:9" customFormat="1" ht="38.25" hidden="1" x14ac:dyDescent="0.2">
      <c r="A152" s="87"/>
      <c r="B152" s="83" t="s">
        <v>138</v>
      </c>
      <c r="C152" s="103">
        <v>801</v>
      </c>
      <c r="D152" s="104">
        <v>3400000000</v>
      </c>
      <c r="E152" s="105">
        <v>465</v>
      </c>
      <c r="F152" s="158"/>
      <c r="G152" s="158"/>
      <c r="H152" s="158"/>
      <c r="I152" s="158"/>
    </row>
    <row r="153" spans="1:9" customFormat="1" ht="25.5" customHeight="1" x14ac:dyDescent="0.2">
      <c r="A153" s="87"/>
      <c r="B153" s="83" t="s">
        <v>41</v>
      </c>
      <c r="C153" s="103">
        <v>801</v>
      </c>
      <c r="D153" s="104">
        <v>3400000000</v>
      </c>
      <c r="E153" s="105">
        <v>200</v>
      </c>
      <c r="F153" s="158">
        <f>F154</f>
        <v>1199.1869999999999</v>
      </c>
      <c r="G153" s="158">
        <f>G154</f>
        <v>0</v>
      </c>
      <c r="H153" s="158">
        <f>H154</f>
        <v>1199.1869999999999</v>
      </c>
      <c r="I153" s="158">
        <f>I154</f>
        <v>0</v>
      </c>
    </row>
    <row r="154" spans="1:9" customFormat="1" ht="30" customHeight="1" x14ac:dyDescent="0.2">
      <c r="A154" s="87"/>
      <c r="B154" s="83" t="s">
        <v>42</v>
      </c>
      <c r="C154" s="103">
        <v>801</v>
      </c>
      <c r="D154" s="104">
        <v>3400000000</v>
      </c>
      <c r="E154" s="105">
        <v>240</v>
      </c>
      <c r="F154" s="158">
        <v>1199.1869999999999</v>
      </c>
      <c r="G154" s="158">
        <v>0</v>
      </c>
      <c r="H154" s="158">
        <v>1199.1869999999999</v>
      </c>
      <c r="I154" s="158">
        <v>0</v>
      </c>
    </row>
    <row r="155" spans="1:9" customFormat="1" x14ac:dyDescent="0.2">
      <c r="A155" s="87"/>
      <c r="B155" s="83" t="s">
        <v>47</v>
      </c>
      <c r="C155" s="103">
        <v>801</v>
      </c>
      <c r="D155" s="104">
        <v>3400000000</v>
      </c>
      <c r="E155" s="105">
        <v>500</v>
      </c>
      <c r="F155" s="158">
        <f>F156</f>
        <v>76.593000000000004</v>
      </c>
      <c r="G155" s="158">
        <f>G156</f>
        <v>0</v>
      </c>
      <c r="H155" s="158">
        <f>H156</f>
        <v>76.593000000000004</v>
      </c>
      <c r="I155" s="158">
        <f>I156</f>
        <v>0</v>
      </c>
    </row>
    <row r="156" spans="1:9" customFormat="1" x14ac:dyDescent="0.2">
      <c r="A156" s="87"/>
      <c r="B156" s="83" t="s">
        <v>48</v>
      </c>
      <c r="C156" s="103">
        <v>801</v>
      </c>
      <c r="D156" s="104">
        <v>3400000000</v>
      </c>
      <c r="E156" s="105">
        <v>540</v>
      </c>
      <c r="F156" s="158">
        <v>76.593000000000004</v>
      </c>
      <c r="G156" s="158">
        <v>0</v>
      </c>
      <c r="H156" s="158">
        <v>76.593000000000004</v>
      </c>
      <c r="I156" s="158">
        <v>0</v>
      </c>
    </row>
    <row r="157" spans="1:9" customFormat="1" x14ac:dyDescent="0.2">
      <c r="A157" s="87"/>
      <c r="B157" s="83" t="s">
        <v>43</v>
      </c>
      <c r="C157" s="103">
        <v>801</v>
      </c>
      <c r="D157" s="104">
        <v>3400000000</v>
      </c>
      <c r="E157" s="105">
        <v>800</v>
      </c>
      <c r="F157" s="158">
        <f>F158</f>
        <v>28.355</v>
      </c>
      <c r="G157" s="158">
        <f>G158</f>
        <v>0</v>
      </c>
      <c r="H157" s="158">
        <f>H158</f>
        <v>28.355</v>
      </c>
      <c r="I157" s="158">
        <f>I158</f>
        <v>0</v>
      </c>
    </row>
    <row r="158" spans="1:9" customFormat="1" x14ac:dyDescent="0.2">
      <c r="A158" s="87"/>
      <c r="B158" s="83" t="s">
        <v>44</v>
      </c>
      <c r="C158" s="103">
        <v>801</v>
      </c>
      <c r="D158" s="104">
        <v>3400000000</v>
      </c>
      <c r="E158" s="105">
        <v>850</v>
      </c>
      <c r="F158" s="158">
        <v>28.355</v>
      </c>
      <c r="G158" s="158">
        <v>0</v>
      </c>
      <c r="H158" s="158">
        <v>28.355</v>
      </c>
      <c r="I158" s="158">
        <v>0</v>
      </c>
    </row>
    <row r="159" spans="1:9" customFormat="1" ht="38.25" hidden="1" x14ac:dyDescent="0.2">
      <c r="A159" s="87"/>
      <c r="B159" s="83" t="s">
        <v>136</v>
      </c>
      <c r="C159" s="103">
        <v>1006</v>
      </c>
      <c r="D159" s="104">
        <v>3400000000</v>
      </c>
      <c r="E159" s="105"/>
      <c r="F159" s="158">
        <f>F160</f>
        <v>0</v>
      </c>
      <c r="G159" s="158">
        <f>G161</f>
        <v>0</v>
      </c>
      <c r="H159" s="158">
        <f>H160</f>
        <v>0</v>
      </c>
      <c r="I159" s="158">
        <f>I161</f>
        <v>0</v>
      </c>
    </row>
    <row r="160" spans="1:9" customFormat="1" ht="38.25" hidden="1" x14ac:dyDescent="0.2">
      <c r="A160" s="87"/>
      <c r="B160" s="50" t="s">
        <v>135</v>
      </c>
      <c r="C160" s="103">
        <v>1006</v>
      </c>
      <c r="D160" s="104">
        <v>3400000000</v>
      </c>
      <c r="E160" s="105"/>
      <c r="F160" s="158">
        <f>F161</f>
        <v>0</v>
      </c>
      <c r="G160" s="158">
        <f>G161</f>
        <v>0</v>
      </c>
      <c r="H160" s="158">
        <f>H161</f>
        <v>0</v>
      </c>
      <c r="I160" s="158">
        <f>I161</f>
        <v>0</v>
      </c>
    </row>
    <row r="161" spans="1:9" customFormat="1" ht="25.5" hidden="1" x14ac:dyDescent="0.2">
      <c r="A161" s="87"/>
      <c r="B161" s="83" t="s">
        <v>55</v>
      </c>
      <c r="C161" s="103">
        <v>1006</v>
      </c>
      <c r="D161" s="104">
        <v>3400000000</v>
      </c>
      <c r="E161" s="105">
        <v>600</v>
      </c>
      <c r="F161" s="158">
        <f>F162</f>
        <v>0</v>
      </c>
      <c r="G161" s="158">
        <f>G162</f>
        <v>0</v>
      </c>
      <c r="H161" s="158">
        <f>H162</f>
        <v>0</v>
      </c>
      <c r="I161" s="158">
        <f>I162</f>
        <v>0</v>
      </c>
    </row>
    <row r="162" spans="1:9" customFormat="1" hidden="1" x14ac:dyDescent="0.2">
      <c r="A162" s="87"/>
      <c r="B162" s="83" t="s">
        <v>56</v>
      </c>
      <c r="C162" s="103">
        <v>1006</v>
      </c>
      <c r="D162" s="104">
        <v>3400000000</v>
      </c>
      <c r="E162" s="105">
        <v>620</v>
      </c>
      <c r="F162" s="158"/>
      <c r="G162" s="158"/>
      <c r="H162" s="158"/>
      <c r="I162" s="158"/>
    </row>
    <row r="163" spans="1:9" customFormat="1" ht="76.5" hidden="1" x14ac:dyDescent="0.2">
      <c r="A163" s="87"/>
      <c r="B163" s="83" t="s">
        <v>60</v>
      </c>
      <c r="C163" s="103">
        <v>1006</v>
      </c>
      <c r="D163" s="104">
        <v>3400000000</v>
      </c>
      <c r="E163" s="105"/>
      <c r="F163" s="158">
        <f>F164</f>
        <v>0</v>
      </c>
      <c r="G163" s="158"/>
      <c r="H163" s="158">
        <f>H164</f>
        <v>0</v>
      </c>
      <c r="I163" s="158"/>
    </row>
    <row r="164" spans="1:9" customFormat="1" ht="38.25" hidden="1" x14ac:dyDescent="0.2">
      <c r="A164" s="87"/>
      <c r="B164" s="83" t="s">
        <v>137</v>
      </c>
      <c r="C164" s="103">
        <v>1006</v>
      </c>
      <c r="D164" s="104">
        <v>3400000000</v>
      </c>
      <c r="E164" s="105"/>
      <c r="F164" s="158">
        <f>F165</f>
        <v>0</v>
      </c>
      <c r="G164" s="158"/>
      <c r="H164" s="158">
        <f>H165</f>
        <v>0</v>
      </c>
      <c r="I164" s="158"/>
    </row>
    <row r="165" spans="1:9" customFormat="1" ht="25.5" hidden="1" x14ac:dyDescent="0.2">
      <c r="A165" s="87"/>
      <c r="B165" s="83" t="s">
        <v>55</v>
      </c>
      <c r="C165" s="103">
        <v>1006</v>
      </c>
      <c r="D165" s="104">
        <v>3400000000</v>
      </c>
      <c r="E165" s="105">
        <v>600</v>
      </c>
      <c r="F165" s="158">
        <f>F166</f>
        <v>0</v>
      </c>
      <c r="G165" s="158"/>
      <c r="H165" s="158">
        <f>H166</f>
        <v>0</v>
      </c>
      <c r="I165" s="158"/>
    </row>
    <row r="166" spans="1:9" customFormat="1" hidden="1" x14ac:dyDescent="0.2">
      <c r="A166" s="87"/>
      <c r="B166" s="83" t="s">
        <v>56</v>
      </c>
      <c r="C166" s="103">
        <v>1006</v>
      </c>
      <c r="D166" s="104">
        <v>3400000000</v>
      </c>
      <c r="E166" s="105">
        <v>620</v>
      </c>
      <c r="F166" s="158"/>
      <c r="G166" s="158"/>
      <c r="H166" s="158"/>
      <c r="I166" s="158"/>
    </row>
    <row r="167" spans="1:9" customFormat="1" x14ac:dyDescent="0.2">
      <c r="A167" s="87"/>
      <c r="B167" s="99" t="s">
        <v>71</v>
      </c>
      <c r="C167" s="100">
        <v>1101</v>
      </c>
      <c r="D167" s="104"/>
      <c r="E167" s="152"/>
      <c r="F167" s="157">
        <f>F168</f>
        <v>40.914000000000001</v>
      </c>
      <c r="G167" s="157">
        <f>G168</f>
        <v>0</v>
      </c>
      <c r="H167" s="157">
        <f>H168</f>
        <v>40.914000000000001</v>
      </c>
      <c r="I167" s="157">
        <f>I168</f>
        <v>0</v>
      </c>
    </row>
    <row r="168" spans="1:9" customFormat="1" ht="53.25" customHeight="1" x14ac:dyDescent="0.2">
      <c r="A168" s="87"/>
      <c r="B168" s="83" t="s">
        <v>163</v>
      </c>
      <c r="C168" s="103">
        <v>1101</v>
      </c>
      <c r="D168" s="104">
        <v>3400000000</v>
      </c>
      <c r="E168" s="105"/>
      <c r="F168" s="158">
        <f>F174</f>
        <v>40.914000000000001</v>
      </c>
      <c r="G168" s="158">
        <f>G174</f>
        <v>0</v>
      </c>
      <c r="H168" s="158">
        <f>H174</f>
        <v>40.914000000000001</v>
      </c>
      <c r="I168" s="158">
        <f>I174</f>
        <v>0</v>
      </c>
    </row>
    <row r="169" spans="1:9" customFormat="1" ht="38.25" hidden="1" x14ac:dyDescent="0.2">
      <c r="A169" s="87"/>
      <c r="B169" s="83" t="s">
        <v>62</v>
      </c>
      <c r="C169" s="103">
        <v>1101</v>
      </c>
      <c r="D169" s="104">
        <v>3400000000</v>
      </c>
      <c r="E169" s="105">
        <v>0</v>
      </c>
      <c r="F169" s="158">
        <v>0</v>
      </c>
      <c r="G169" s="158">
        <v>1</v>
      </c>
      <c r="H169" s="158">
        <v>2</v>
      </c>
      <c r="I169" s="158">
        <v>3</v>
      </c>
    </row>
    <row r="170" spans="1:9" customFormat="1" ht="51" hidden="1" x14ac:dyDescent="0.2">
      <c r="A170" s="87"/>
      <c r="B170" s="83" t="s">
        <v>54</v>
      </c>
      <c r="C170" s="103">
        <v>1101</v>
      </c>
      <c r="D170" s="104">
        <v>3400000000</v>
      </c>
      <c r="E170" s="105">
        <v>0</v>
      </c>
      <c r="F170" s="158">
        <v>0</v>
      </c>
      <c r="G170" s="158">
        <v>0</v>
      </c>
      <c r="H170" s="158">
        <v>0</v>
      </c>
      <c r="I170" s="158">
        <v>0</v>
      </c>
    </row>
    <row r="171" spans="1:9" customFormat="1" ht="51" hidden="1" x14ac:dyDescent="0.2">
      <c r="A171" s="87"/>
      <c r="B171" s="83" t="s">
        <v>54</v>
      </c>
      <c r="C171" s="103">
        <v>1101</v>
      </c>
      <c r="D171" s="104">
        <v>3400000000</v>
      </c>
      <c r="E171" s="105">
        <v>0</v>
      </c>
      <c r="F171" s="158">
        <v>0</v>
      </c>
      <c r="G171" s="158">
        <v>0</v>
      </c>
      <c r="H171" s="158">
        <v>0</v>
      </c>
      <c r="I171" s="158">
        <v>0</v>
      </c>
    </row>
    <row r="172" spans="1:9" customFormat="1" ht="51" hidden="1" x14ac:dyDescent="0.2">
      <c r="A172" s="87"/>
      <c r="B172" s="83" t="s">
        <v>54</v>
      </c>
      <c r="C172" s="103">
        <v>1101</v>
      </c>
      <c r="D172" s="104">
        <v>3400000000</v>
      </c>
      <c r="E172" s="105">
        <v>0</v>
      </c>
      <c r="F172" s="158">
        <v>0</v>
      </c>
      <c r="G172" s="158">
        <v>0</v>
      </c>
      <c r="H172" s="158">
        <v>0</v>
      </c>
      <c r="I172" s="158">
        <v>0</v>
      </c>
    </row>
    <row r="173" spans="1:9" customFormat="1" ht="51" hidden="1" x14ac:dyDescent="0.2">
      <c r="A173" s="87"/>
      <c r="B173" s="83" t="s">
        <v>54</v>
      </c>
      <c r="C173" s="103">
        <v>1101</v>
      </c>
      <c r="D173" s="104">
        <v>3400000000</v>
      </c>
      <c r="E173" s="105">
        <v>0</v>
      </c>
      <c r="F173" s="158">
        <v>0</v>
      </c>
      <c r="G173" s="158">
        <v>0</v>
      </c>
      <c r="H173" s="158">
        <v>0</v>
      </c>
      <c r="I173" s="158">
        <v>0</v>
      </c>
    </row>
    <row r="174" spans="1:9" customFormat="1" ht="14.25" customHeight="1" x14ac:dyDescent="0.2">
      <c r="A174" s="87"/>
      <c r="B174" s="83" t="s">
        <v>47</v>
      </c>
      <c r="C174" s="103">
        <v>1101</v>
      </c>
      <c r="D174" s="104">
        <v>3400000000</v>
      </c>
      <c r="E174" s="105">
        <v>500</v>
      </c>
      <c r="F174" s="158">
        <f>F175</f>
        <v>40.914000000000001</v>
      </c>
      <c r="G174" s="158">
        <f>G175</f>
        <v>0</v>
      </c>
      <c r="H174" s="158">
        <f>H175</f>
        <v>40.914000000000001</v>
      </c>
      <c r="I174" s="158">
        <f>I175</f>
        <v>0</v>
      </c>
    </row>
    <row r="175" spans="1:9" customFormat="1" x14ac:dyDescent="0.2">
      <c r="A175" s="87"/>
      <c r="B175" s="83" t="s">
        <v>48</v>
      </c>
      <c r="C175" s="103">
        <v>1101</v>
      </c>
      <c r="D175" s="104">
        <v>3400000000</v>
      </c>
      <c r="E175" s="105">
        <v>540</v>
      </c>
      <c r="F175" s="158">
        <v>40.914000000000001</v>
      </c>
      <c r="G175" s="158">
        <v>0</v>
      </c>
      <c r="H175" s="158">
        <v>40.914000000000001</v>
      </c>
      <c r="I175" s="158">
        <v>0</v>
      </c>
    </row>
    <row r="176" spans="1:9" customFormat="1" ht="80.25" hidden="1" customHeight="1" x14ac:dyDescent="0.2">
      <c r="A176" s="87"/>
      <c r="B176" s="83" t="s">
        <v>95</v>
      </c>
      <c r="C176" s="103">
        <v>1101</v>
      </c>
      <c r="D176" s="104" t="s">
        <v>96</v>
      </c>
      <c r="E176" s="105"/>
      <c r="F176" s="158" t="e">
        <f>#REF!</f>
        <v>#REF!</v>
      </c>
      <c r="G176" s="158" t="e">
        <f>#REF!</f>
        <v>#REF!</v>
      </c>
      <c r="H176" s="158" t="e">
        <f>#REF!</f>
        <v>#REF!</v>
      </c>
      <c r="I176" s="158" t="e">
        <f>#REF!</f>
        <v>#REF!</v>
      </c>
    </row>
    <row r="177" spans="1:9" customFormat="1" ht="63.75" hidden="1" customHeight="1" x14ac:dyDescent="0.2">
      <c r="A177" s="87"/>
      <c r="B177" s="83" t="s">
        <v>63</v>
      </c>
      <c r="C177" s="103">
        <v>1101</v>
      </c>
      <c r="D177" s="104" t="s">
        <v>110</v>
      </c>
      <c r="E177" s="105"/>
      <c r="F177" s="158" t="e">
        <f>#REF!</f>
        <v>#REF!</v>
      </c>
      <c r="G177" s="158" t="e">
        <f>#REF!</f>
        <v>#REF!</v>
      </c>
      <c r="H177" s="158" t="e">
        <f>#REF!</f>
        <v>#REF!</v>
      </c>
      <c r="I177" s="158" t="e">
        <f>#REF!</f>
        <v>#REF!</v>
      </c>
    </row>
    <row r="178" spans="1:9" customFormat="1" ht="0.75" hidden="1" customHeight="1" x14ac:dyDescent="0.2">
      <c r="A178" s="87"/>
      <c r="B178" s="83" t="s">
        <v>50</v>
      </c>
      <c r="C178" s="103">
        <v>104</v>
      </c>
      <c r="D178" s="104">
        <v>9000000000</v>
      </c>
      <c r="E178" s="105"/>
      <c r="F178" s="158">
        <f t="shared" ref="F178:I180" si="13">F179</f>
        <v>0</v>
      </c>
      <c r="G178" s="158">
        <f t="shared" si="13"/>
        <v>0</v>
      </c>
      <c r="H178" s="158">
        <f t="shared" si="13"/>
        <v>0</v>
      </c>
      <c r="I178" s="158">
        <f t="shared" si="13"/>
        <v>0</v>
      </c>
    </row>
    <row r="179" spans="1:9" customFormat="1" ht="85.5" hidden="1" customHeight="1" x14ac:dyDescent="0.2">
      <c r="A179" s="87"/>
      <c r="B179" s="83" t="s">
        <v>149</v>
      </c>
      <c r="C179" s="103">
        <v>104</v>
      </c>
      <c r="D179" s="104">
        <v>9010000000</v>
      </c>
      <c r="E179" s="105"/>
      <c r="F179" s="158">
        <f t="shared" si="13"/>
        <v>0</v>
      </c>
      <c r="G179" s="158">
        <f t="shared" si="13"/>
        <v>0</v>
      </c>
      <c r="H179" s="158">
        <f t="shared" si="13"/>
        <v>0</v>
      </c>
      <c r="I179" s="158">
        <f t="shared" si="13"/>
        <v>0</v>
      </c>
    </row>
    <row r="180" spans="1:9" customFormat="1" ht="65.25" hidden="1" customHeight="1" x14ac:dyDescent="0.2">
      <c r="A180" s="87"/>
      <c r="B180" s="83" t="s">
        <v>39</v>
      </c>
      <c r="C180" s="103">
        <v>104</v>
      </c>
      <c r="D180" s="104">
        <v>9010000000</v>
      </c>
      <c r="E180" s="105">
        <v>100</v>
      </c>
      <c r="F180" s="158">
        <f t="shared" si="13"/>
        <v>0</v>
      </c>
      <c r="G180" s="158">
        <f t="shared" si="13"/>
        <v>0</v>
      </c>
      <c r="H180" s="158">
        <f t="shared" si="13"/>
        <v>0</v>
      </c>
      <c r="I180" s="158">
        <f t="shared" si="13"/>
        <v>0</v>
      </c>
    </row>
    <row r="181" spans="1:9" customFormat="1" ht="31.5" hidden="1" customHeight="1" x14ac:dyDescent="0.2">
      <c r="A181" s="87"/>
      <c r="B181" s="83" t="s">
        <v>40</v>
      </c>
      <c r="C181" s="103">
        <v>104</v>
      </c>
      <c r="D181" s="104">
        <v>9010000000</v>
      </c>
      <c r="E181" s="105">
        <v>120</v>
      </c>
      <c r="F181" s="158"/>
      <c r="G181" s="158"/>
      <c r="H181" s="158"/>
      <c r="I181" s="158"/>
    </row>
    <row r="182" spans="1:9" customFormat="1" ht="51" hidden="1" x14ac:dyDescent="0.2">
      <c r="A182" s="87">
        <v>0</v>
      </c>
      <c r="B182" s="83" t="s">
        <v>54</v>
      </c>
      <c r="C182" s="103">
        <v>1202</v>
      </c>
      <c r="D182" s="104" t="s">
        <v>34</v>
      </c>
      <c r="E182" s="105">
        <v>0</v>
      </c>
      <c r="F182" s="158">
        <v>0</v>
      </c>
      <c r="G182" s="158">
        <v>0</v>
      </c>
      <c r="H182" s="158">
        <v>0</v>
      </c>
      <c r="I182" s="158">
        <v>0</v>
      </c>
    </row>
    <row r="183" spans="1:9" s="15" customFormat="1" x14ac:dyDescent="0.2">
      <c r="A183" s="160"/>
      <c r="B183" s="252" t="s">
        <v>214</v>
      </c>
      <c r="C183" s="252"/>
      <c r="D183" s="252"/>
      <c r="E183" s="253"/>
      <c r="F183" s="157">
        <v>186.17</v>
      </c>
      <c r="G183" s="157"/>
      <c r="H183" s="157">
        <v>385.28699999999998</v>
      </c>
      <c r="I183" s="157"/>
    </row>
    <row r="184" spans="1:9" customFormat="1" ht="12.75" customHeight="1" x14ac:dyDescent="0.2">
      <c r="A184" s="227" t="s">
        <v>8</v>
      </c>
      <c r="B184" s="228"/>
      <c r="C184" s="228"/>
      <c r="D184" s="228"/>
      <c r="E184" s="229"/>
      <c r="F184" s="157">
        <f>F13+F183</f>
        <v>8488.5529999999999</v>
      </c>
      <c r="G184" s="157">
        <f>SUM(G13)</f>
        <v>1041.7370000000001</v>
      </c>
      <c r="H184" s="157">
        <f>H13+H183</f>
        <v>8751.7020000000011</v>
      </c>
      <c r="I184" s="157">
        <f>I13</f>
        <v>1045.9669999999999</v>
      </c>
    </row>
    <row r="185" spans="1:9" ht="17.25" customHeight="1" x14ac:dyDescent="0.2">
      <c r="H185" s="74"/>
    </row>
    <row r="186" spans="1:9" x14ac:dyDescent="0.2">
      <c r="H186" s="74"/>
    </row>
  </sheetData>
  <sheetProtection selectLockedCells="1" selectUnlockedCells="1"/>
  <mergeCells count="12">
    <mergeCell ref="B183:E183"/>
    <mergeCell ref="A184:E184"/>
    <mergeCell ref="A4:I4"/>
    <mergeCell ref="A7:I7"/>
    <mergeCell ref="A10:A12"/>
    <mergeCell ref="B10:B12"/>
    <mergeCell ref="C10:C12"/>
    <mergeCell ref="D10:D12"/>
    <mergeCell ref="E10:E12"/>
    <mergeCell ref="F10:I10"/>
    <mergeCell ref="F11:G11"/>
    <mergeCell ref="H11:I11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625" r:id="rId4" name="ToggleButton1">
          <controlPr defaultSize="0" print="0" autoLine="0" r:id="rId5">
            <anchor moveWithCells="1">
              <from>
                <xdr:col>50</xdr:col>
                <xdr:colOff>476250</xdr:colOff>
                <xdr:row>0</xdr:row>
                <xdr:rowOff>0</xdr:rowOff>
              </from>
              <to>
                <xdr:col>56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6625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>
    <pageSetUpPr fitToPage="1"/>
  </sheetPr>
  <dimension ref="A1:F33"/>
  <sheetViews>
    <sheetView view="pageBreakPreview" topLeftCell="A7" zoomScaleSheetLayoutView="100" workbookViewId="0">
      <selection activeCell="C23" sqref="C23"/>
    </sheetView>
  </sheetViews>
  <sheetFormatPr defaultColWidth="9.140625" defaultRowHeight="12.75" x14ac:dyDescent="0.2"/>
  <cols>
    <col min="1" max="1" width="5.7109375" style="7" customWidth="1"/>
    <col min="2" max="2" width="47.85546875" style="7" customWidth="1"/>
    <col min="3" max="3" width="10.140625" style="7" customWidth="1"/>
    <col min="4" max="4" width="12.7109375" style="7" customWidth="1"/>
    <col min="5" max="5" width="11.140625" style="25" customWidth="1"/>
    <col min="6" max="6" width="13.28515625" style="25" customWidth="1"/>
    <col min="7" max="7" width="14.7109375" style="7" customWidth="1"/>
    <col min="8" max="16384" width="9.140625" style="7"/>
  </cols>
  <sheetData>
    <row r="1" spans="1:6" s="1" customFormat="1" ht="14.25" x14ac:dyDescent="0.2">
      <c r="A1" s="27"/>
      <c r="B1" s="76"/>
      <c r="C1" s="28"/>
      <c r="D1" s="260" t="s">
        <v>215</v>
      </c>
      <c r="E1" s="260"/>
      <c r="F1" s="260"/>
    </row>
    <row r="2" spans="1:6" s="1" customFormat="1" ht="14.25" x14ac:dyDescent="0.2">
      <c r="A2" s="27"/>
      <c r="B2" s="260" t="s">
        <v>152</v>
      </c>
      <c r="C2" s="260"/>
      <c r="D2" s="260"/>
      <c r="E2" s="260"/>
      <c r="F2" s="260"/>
    </row>
    <row r="3" spans="1:6" s="1" customFormat="1" ht="14.25" x14ac:dyDescent="0.2">
      <c r="A3" s="27"/>
      <c r="B3" s="260" t="s">
        <v>216</v>
      </c>
      <c r="C3" s="260"/>
      <c r="D3" s="260"/>
      <c r="E3" s="260"/>
      <c r="F3" s="260"/>
    </row>
    <row r="4" spans="1:6" s="1" customFormat="1" ht="14.25" x14ac:dyDescent="0.2">
      <c r="A4" s="27"/>
      <c r="B4" s="260" t="s">
        <v>161</v>
      </c>
      <c r="C4" s="260"/>
      <c r="D4" s="260"/>
      <c r="E4" s="260"/>
      <c r="F4" s="260"/>
    </row>
    <row r="5" spans="1:6" s="1" customFormat="1" ht="14.25" x14ac:dyDescent="0.2">
      <c r="A5" s="27"/>
      <c r="B5" s="260" t="s">
        <v>207</v>
      </c>
      <c r="C5" s="260"/>
      <c r="D5" s="260"/>
      <c r="E5" s="260"/>
      <c r="F5" s="260"/>
    </row>
    <row r="6" spans="1:6" s="1" customFormat="1" ht="14.25" x14ac:dyDescent="0.2">
      <c r="A6" s="27"/>
      <c r="B6" s="76"/>
      <c r="C6" s="28"/>
      <c r="D6" s="29"/>
    </row>
    <row r="7" spans="1:6" s="1" customFormat="1" ht="42" customHeight="1" x14ac:dyDescent="0.2">
      <c r="A7" s="245" t="s">
        <v>217</v>
      </c>
      <c r="B7" s="245"/>
      <c r="C7" s="245"/>
      <c r="D7" s="245"/>
      <c r="E7" s="245"/>
      <c r="F7" s="245"/>
    </row>
    <row r="8" spans="1:6" s="1" customFormat="1" ht="14.25" customHeight="1" x14ac:dyDescent="0.2">
      <c r="A8" s="246" t="s">
        <v>3</v>
      </c>
      <c r="B8" s="247" t="s">
        <v>151</v>
      </c>
      <c r="C8" s="261" t="s">
        <v>150</v>
      </c>
      <c r="D8" s="261"/>
      <c r="E8" s="261"/>
      <c r="F8" s="261"/>
    </row>
    <row r="9" spans="1:6" s="4" customFormat="1" ht="19.5" customHeight="1" x14ac:dyDescent="0.2">
      <c r="A9" s="246"/>
      <c r="B9" s="247"/>
      <c r="C9" s="261" t="s">
        <v>172</v>
      </c>
      <c r="D9" s="261"/>
      <c r="E9" s="261" t="s">
        <v>205</v>
      </c>
      <c r="F9" s="261"/>
    </row>
    <row r="10" spans="1:6" s="1" customFormat="1" ht="120.75" customHeight="1" x14ac:dyDescent="0.2">
      <c r="A10" s="246"/>
      <c r="B10" s="247"/>
      <c r="C10" s="33" t="s">
        <v>6</v>
      </c>
      <c r="D10" s="33" t="s">
        <v>292</v>
      </c>
      <c r="E10" s="33" t="s">
        <v>6</v>
      </c>
      <c r="F10" s="33" t="s">
        <v>292</v>
      </c>
    </row>
    <row r="11" spans="1:6" customFormat="1" ht="25.5" customHeight="1" x14ac:dyDescent="0.2">
      <c r="A11" s="34" t="s">
        <v>11</v>
      </c>
      <c r="B11" s="80" t="s">
        <v>35</v>
      </c>
      <c r="C11" s="156">
        <f>C12+C13+C14+C15+C16</f>
        <v>1636.127</v>
      </c>
      <c r="D11" s="156">
        <f>D12+D13+D14+D15+D16</f>
        <v>0</v>
      </c>
      <c r="E11" s="156">
        <f>E12+E13+E14+E15+E16</f>
        <v>1608.127</v>
      </c>
      <c r="F11" s="156">
        <f>F12+F13+F14+F15+F16</f>
        <v>0</v>
      </c>
    </row>
    <row r="12" spans="1:6" s="1" customFormat="1" ht="38.25" x14ac:dyDescent="0.2">
      <c r="A12" s="38">
        <v>102</v>
      </c>
      <c r="B12" s="81" t="s">
        <v>72</v>
      </c>
      <c r="C12" s="164">
        <f>SUM('прил 6 '!F15)</f>
        <v>700.58299999999997</v>
      </c>
      <c r="D12" s="164">
        <f>'[3]Ведом прил 6'!G18</f>
        <v>0</v>
      </c>
      <c r="E12" s="164">
        <f>SUM('прил 6 '!H15)</f>
        <v>700.58299999999997</v>
      </c>
      <c r="F12" s="164">
        <f>'[3]Ведом прил 6'!I18</f>
        <v>0</v>
      </c>
    </row>
    <row r="13" spans="1:6" s="52" customFormat="1" ht="37.5" customHeight="1" x14ac:dyDescent="0.2">
      <c r="A13" s="38">
        <v>104</v>
      </c>
      <c r="B13" s="81" t="s">
        <v>36</v>
      </c>
      <c r="C13" s="164">
        <f>SUM('прил 6 '!F19)</f>
        <v>830.01799999999992</v>
      </c>
      <c r="D13" s="164">
        <f>SUM('прил 6 '!G19)</f>
        <v>0</v>
      </c>
      <c r="E13" s="164">
        <f>SUM('прил 6 '!H19)</f>
        <v>830.01799999999992</v>
      </c>
      <c r="F13" s="164">
        <f>SUM('прил 6 '!I19)</f>
        <v>0</v>
      </c>
    </row>
    <row r="14" spans="1:6" s="52" customFormat="1" ht="26.25" customHeight="1" x14ac:dyDescent="0.2">
      <c r="A14" s="38">
        <v>106</v>
      </c>
      <c r="B14" s="81" t="s">
        <v>45</v>
      </c>
      <c r="C14" s="164">
        <f>SUM('прил 6 '!F35)</f>
        <v>35.826000000000001</v>
      </c>
      <c r="D14" s="164">
        <f>'[3]Ведом прил 6'!G34</f>
        <v>0</v>
      </c>
      <c r="E14" s="164">
        <f>SUM('прил 6 '!H35)</f>
        <v>35.826000000000001</v>
      </c>
      <c r="F14" s="164">
        <f>'[3]Ведом прил 6'!I34</f>
        <v>0</v>
      </c>
    </row>
    <row r="15" spans="1:6" s="52" customFormat="1" x14ac:dyDescent="0.2">
      <c r="A15" s="38">
        <v>111</v>
      </c>
      <c r="B15" s="81" t="s">
        <v>73</v>
      </c>
      <c r="C15" s="164">
        <f>SUM('прил 6 '!F43)</f>
        <v>15</v>
      </c>
      <c r="D15" s="164">
        <f>'[3]Ведом прил 6'!G42</f>
        <v>0</v>
      </c>
      <c r="E15" s="164">
        <f>SUM('прил 6 '!H43)</f>
        <v>15</v>
      </c>
      <c r="F15" s="164">
        <f>'[3]Ведом прил 6'!I42</f>
        <v>0</v>
      </c>
    </row>
    <row r="16" spans="1:6" s="52" customFormat="1" x14ac:dyDescent="0.2">
      <c r="A16" s="38">
        <v>113</v>
      </c>
      <c r="B16" s="81" t="s">
        <v>51</v>
      </c>
      <c r="C16" s="164">
        <f>SUM('прил 6 '!F48)</f>
        <v>54.7</v>
      </c>
      <c r="D16" s="164">
        <f>'[3]Ведом прил 6'!G47</f>
        <v>0</v>
      </c>
      <c r="E16" s="164">
        <f>SUM('прил 6 '!H48)</f>
        <v>26.7</v>
      </c>
      <c r="F16" s="164">
        <f>'[3]Ведом прил 6'!I47</f>
        <v>0</v>
      </c>
    </row>
    <row r="17" spans="1:6" s="6" customFormat="1" ht="0.75" customHeight="1" x14ac:dyDescent="0.2">
      <c r="A17" s="38"/>
      <c r="B17" s="81"/>
      <c r="C17" s="164"/>
      <c r="D17" s="164"/>
      <c r="E17" s="164"/>
      <c r="F17" s="164"/>
    </row>
    <row r="18" spans="1:6" s="6" customFormat="1" ht="13.5" customHeight="1" x14ac:dyDescent="0.2">
      <c r="A18" s="34">
        <v>200</v>
      </c>
      <c r="B18" s="80" t="s">
        <v>156</v>
      </c>
      <c r="C18" s="37">
        <f>C19</f>
        <v>120.25</v>
      </c>
      <c r="D18" s="37">
        <f>D19</f>
        <v>120.25</v>
      </c>
      <c r="E18" s="37">
        <f>E19</f>
        <v>124.47999999999999</v>
      </c>
      <c r="F18" s="37">
        <f>F19</f>
        <v>124.47999999999999</v>
      </c>
    </row>
    <row r="19" spans="1:6" s="6" customFormat="1" ht="11.25" customHeight="1" x14ac:dyDescent="0.2">
      <c r="A19" s="38">
        <v>203</v>
      </c>
      <c r="B19" s="81" t="s">
        <v>154</v>
      </c>
      <c r="C19" s="39">
        <f>SUM('прил 6 '!F58)</f>
        <v>120.25</v>
      </c>
      <c r="D19" s="39">
        <f>SUM('прил 6 '!G58)</f>
        <v>120.25</v>
      </c>
      <c r="E19" s="39">
        <f>SUM('прил 6 '!H57)</f>
        <v>124.47999999999999</v>
      </c>
      <c r="F19" s="39">
        <f>SUM('прил 6 '!I58)</f>
        <v>124.47999999999999</v>
      </c>
    </row>
    <row r="20" spans="1:6" s="6" customFormat="1" x14ac:dyDescent="0.2">
      <c r="A20" s="34" t="s">
        <v>18</v>
      </c>
      <c r="B20" s="80" t="s">
        <v>57</v>
      </c>
      <c r="C20" s="165">
        <f>C21</f>
        <v>1137.98</v>
      </c>
      <c r="D20" s="165">
        <f>D21</f>
        <v>0</v>
      </c>
      <c r="E20" s="165">
        <f>E21</f>
        <v>1201.78</v>
      </c>
      <c r="F20" s="165">
        <f>F21</f>
        <v>0</v>
      </c>
    </row>
    <row r="21" spans="1:6" s="52" customFormat="1" x14ac:dyDescent="0.2">
      <c r="A21" s="38">
        <v>409</v>
      </c>
      <c r="B21" s="81" t="s">
        <v>58</v>
      </c>
      <c r="C21" s="164">
        <f>SUM('прил 6 '!F64)</f>
        <v>1137.98</v>
      </c>
      <c r="D21" s="164">
        <f>'[3]Ведом прил 6'!G61</f>
        <v>0</v>
      </c>
      <c r="E21" s="164">
        <f>SUM('прил 6 '!H64)</f>
        <v>1201.78</v>
      </c>
      <c r="F21" s="164">
        <f>'[3]Ведом прил 6'!I61</f>
        <v>0</v>
      </c>
    </row>
    <row r="22" spans="1:6" s="6" customFormat="1" x14ac:dyDescent="0.2">
      <c r="A22" s="34" t="s">
        <v>22</v>
      </c>
      <c r="B22" s="80" t="s">
        <v>61</v>
      </c>
      <c r="C22" s="165">
        <f>C23</f>
        <v>767.20799999999997</v>
      </c>
      <c r="D22" s="165">
        <f>D23</f>
        <v>0</v>
      </c>
      <c r="E22" s="165">
        <f>E23</f>
        <v>791.21</v>
      </c>
      <c r="F22" s="165">
        <f>F23</f>
        <v>0</v>
      </c>
    </row>
    <row r="23" spans="1:6" s="52" customFormat="1" ht="10.5" customHeight="1" x14ac:dyDescent="0.2">
      <c r="A23" s="38">
        <v>503</v>
      </c>
      <c r="B23" s="81" t="s">
        <v>86</v>
      </c>
      <c r="C23" s="164">
        <f>SUM('прил 6 '!F77)</f>
        <v>767.20799999999997</v>
      </c>
      <c r="D23" s="164">
        <f>'[3]Ведом прил 6'!G75</f>
        <v>0</v>
      </c>
      <c r="E23" s="164">
        <f>SUM('прил 6 '!H83)</f>
        <v>791.21</v>
      </c>
      <c r="F23" s="164">
        <f>'[3]Ведом прил 6'!I75</f>
        <v>0</v>
      </c>
    </row>
    <row r="24" spans="1:6" s="6" customFormat="1" x14ac:dyDescent="0.2">
      <c r="A24" s="34" t="s">
        <v>14</v>
      </c>
      <c r="B24" s="80" t="s">
        <v>46</v>
      </c>
      <c r="C24" s="165">
        <f>C25+C26</f>
        <v>935.31899999999996</v>
      </c>
      <c r="D24" s="165">
        <f>D25+D26</f>
        <v>921.48699999999997</v>
      </c>
      <c r="E24" s="165">
        <f>E25+E26</f>
        <v>935.31899999999996</v>
      </c>
      <c r="F24" s="165">
        <f>F25+F26</f>
        <v>921.48699999999997</v>
      </c>
    </row>
    <row r="25" spans="1:6" s="6" customFormat="1" x14ac:dyDescent="0.2">
      <c r="A25" s="38">
        <v>702</v>
      </c>
      <c r="B25" s="81" t="s">
        <v>166</v>
      </c>
      <c r="C25" s="164">
        <f>SUM('прил 6 '!F91)</f>
        <v>921.48699999999997</v>
      </c>
      <c r="D25" s="164">
        <f>SUM('прил 6 '!G91)</f>
        <v>921.48699999999997</v>
      </c>
      <c r="E25" s="164">
        <f>SUM('прил 6 '!H91)</f>
        <v>921.48699999999997</v>
      </c>
      <c r="F25" s="164">
        <f>SUM('прил 6 '!I91)</f>
        <v>921.48699999999997</v>
      </c>
    </row>
    <row r="26" spans="1:6" s="52" customFormat="1" ht="14.25" customHeight="1" x14ac:dyDescent="0.2">
      <c r="A26" s="38">
        <v>707</v>
      </c>
      <c r="B26" s="81" t="s">
        <v>82</v>
      </c>
      <c r="C26" s="164">
        <f>SUM('прил 6 '!F97)</f>
        <v>13.832000000000001</v>
      </c>
      <c r="D26" s="164">
        <f>'[3]Ведом прил 6'!G94</f>
        <v>0</v>
      </c>
      <c r="E26" s="164">
        <f>SUM('прил 6 '!H97)</f>
        <v>13.832000000000001</v>
      </c>
      <c r="F26" s="164">
        <f>'[3]Ведом прил 6'!I94</f>
        <v>0</v>
      </c>
    </row>
    <row r="27" spans="1:6" s="6" customFormat="1" x14ac:dyDescent="0.2">
      <c r="A27" s="34" t="s">
        <v>26</v>
      </c>
      <c r="B27" s="80" t="s">
        <v>65</v>
      </c>
      <c r="C27" s="165">
        <f>C28</f>
        <v>3664.5849999999996</v>
      </c>
      <c r="D27" s="165">
        <f>D28</f>
        <v>0</v>
      </c>
      <c r="E27" s="165">
        <f>E28</f>
        <v>3664.5849999999996</v>
      </c>
      <c r="F27" s="165">
        <f>F28</f>
        <v>0</v>
      </c>
    </row>
    <row r="28" spans="1:6" s="52" customFormat="1" x14ac:dyDescent="0.2">
      <c r="A28" s="38">
        <v>801</v>
      </c>
      <c r="B28" s="81" t="s">
        <v>66</v>
      </c>
      <c r="C28" s="164">
        <f>SUM('прил 6 '!F108)</f>
        <v>3664.5849999999996</v>
      </c>
      <c r="D28" s="164">
        <f>SUM('прил 6 '!G108)</f>
        <v>0</v>
      </c>
      <c r="E28" s="164">
        <f>SUM('прил 6 '!H108)</f>
        <v>3664.5849999999996</v>
      </c>
      <c r="F28" s="164">
        <f>SUM('прил 6 '!I108)</f>
        <v>0</v>
      </c>
    </row>
    <row r="29" spans="1:6" s="6" customFormat="1" x14ac:dyDescent="0.2">
      <c r="A29" s="34" t="s">
        <v>32</v>
      </c>
      <c r="B29" s="80" t="s">
        <v>70</v>
      </c>
      <c r="C29" s="165">
        <f>C30</f>
        <v>40.914000000000001</v>
      </c>
      <c r="D29" s="165">
        <f>D30</f>
        <v>0</v>
      </c>
      <c r="E29" s="165">
        <f>E30</f>
        <v>40.914000000000001</v>
      </c>
      <c r="F29" s="165">
        <f>F30</f>
        <v>0</v>
      </c>
    </row>
    <row r="30" spans="1:6" s="52" customFormat="1" x14ac:dyDescent="0.2">
      <c r="A30" s="38">
        <v>1101</v>
      </c>
      <c r="B30" s="81" t="s">
        <v>71</v>
      </c>
      <c r="C30" s="164">
        <f>SUM('прил 6 '!F168)</f>
        <v>40.914000000000001</v>
      </c>
      <c r="D30" s="164">
        <f>'[3]Ведом прил 6'!G165</f>
        <v>0</v>
      </c>
      <c r="E30" s="164">
        <f>SUM('прил 6 '!H168)</f>
        <v>40.914000000000001</v>
      </c>
      <c r="F30" s="164">
        <f>'[3]Ведом прил 6'!I165</f>
        <v>0</v>
      </c>
    </row>
    <row r="31" spans="1:6" s="6" customFormat="1" x14ac:dyDescent="0.2">
      <c r="A31" s="166"/>
      <c r="B31" s="167" t="s">
        <v>214</v>
      </c>
      <c r="C31" s="165">
        <f>SUM('прил 6 '!F183)</f>
        <v>186.17</v>
      </c>
      <c r="D31" s="165">
        <f>'[3]Ведом прил 6'!G181</f>
        <v>0</v>
      </c>
      <c r="E31" s="165">
        <f>SUM('прил 6 '!H183)</f>
        <v>385.28699999999998</v>
      </c>
      <c r="F31" s="165">
        <f>'[3]Ведом прил 6'!I181</f>
        <v>0</v>
      </c>
    </row>
    <row r="32" spans="1:6" s="6" customFormat="1" ht="12.75" customHeight="1" x14ac:dyDescent="0.2">
      <c r="A32" s="243" t="s">
        <v>8</v>
      </c>
      <c r="B32" s="244"/>
      <c r="C32" s="165">
        <f>SUM(C11+C18+C20+C22+C24+C27+C29+C31)</f>
        <v>8488.5529999999999</v>
      </c>
      <c r="D32" s="165">
        <f>SUM(D11+D18+D20+D22+D24+D27+D29+D31)</f>
        <v>1041.7370000000001</v>
      </c>
      <c r="E32" s="165">
        <f>SUM(E11+E18+E20+E22+E24+E27+E29+E31)</f>
        <v>8751.7019999999993</v>
      </c>
      <c r="F32" s="165">
        <f>SUM(F11+F18+F20+F22+F24+F27+F29)</f>
        <v>1045.9669999999999</v>
      </c>
    </row>
    <row r="33" ht="17.25" customHeight="1" x14ac:dyDescent="0.2"/>
  </sheetData>
  <sheetProtection selectLockedCells="1" selectUnlockedCells="1"/>
  <mergeCells count="12">
    <mergeCell ref="A32:B32"/>
    <mergeCell ref="D1:F1"/>
    <mergeCell ref="B2:F2"/>
    <mergeCell ref="B3:F3"/>
    <mergeCell ref="B4:F4"/>
    <mergeCell ref="B5:F5"/>
    <mergeCell ref="A7:F7"/>
    <mergeCell ref="A8:A10"/>
    <mergeCell ref="B8:B10"/>
    <mergeCell ref="C8:F8"/>
    <mergeCell ref="C9:D9"/>
    <mergeCell ref="E9:F9"/>
  </mergeCells>
  <pageMargins left="0.59055118110236227" right="0.39370078740157483" top="0" bottom="0" header="0" footer="0"/>
  <pageSetup paperSize="9" scale="94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64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7649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topLeftCell="A42" zoomScaleSheetLayoutView="100" workbookViewId="0">
      <selection activeCell="D37" sqref="D37"/>
    </sheetView>
  </sheetViews>
  <sheetFormatPr defaultColWidth="9.140625" defaultRowHeight="12.75" x14ac:dyDescent="0.2"/>
  <cols>
    <col min="1" max="1" width="8.7109375" style="7" customWidth="1"/>
    <col min="2" max="2" width="30.7109375" style="7" customWidth="1"/>
    <col min="3" max="3" width="54.140625" style="7" customWidth="1"/>
    <col min="4" max="4" width="14.7109375" style="7" customWidth="1"/>
    <col min="5" max="5" width="11.28515625" style="25" customWidth="1"/>
    <col min="6" max="6" width="11.85546875" style="25" customWidth="1"/>
    <col min="7" max="7" width="14.7109375" style="7" customWidth="1"/>
    <col min="8" max="16384" width="9.140625" style="7"/>
  </cols>
  <sheetData>
    <row r="1" spans="1:6" customFormat="1" x14ac:dyDescent="0.2">
      <c r="A1" s="219" t="s">
        <v>218</v>
      </c>
      <c r="B1" s="219"/>
      <c r="C1" s="219"/>
      <c r="D1" s="219"/>
      <c r="E1" s="219"/>
      <c r="F1" s="219"/>
    </row>
    <row r="2" spans="1:6" customFormat="1" x14ac:dyDescent="0.2">
      <c r="A2" s="219" t="s">
        <v>152</v>
      </c>
      <c r="B2" s="219"/>
      <c r="C2" s="219"/>
      <c r="D2" s="219"/>
      <c r="E2" s="219"/>
      <c r="F2" s="219"/>
    </row>
    <row r="3" spans="1:6" customFormat="1" x14ac:dyDescent="0.2">
      <c r="A3" s="219" t="s">
        <v>216</v>
      </c>
      <c r="B3" s="219"/>
      <c r="C3" s="219"/>
      <c r="D3" s="219"/>
      <c r="E3" s="219"/>
      <c r="F3" s="219"/>
    </row>
    <row r="4" spans="1:6" customFormat="1" x14ac:dyDescent="0.2">
      <c r="A4" s="219" t="s">
        <v>161</v>
      </c>
      <c r="B4" s="219"/>
      <c r="C4" s="219"/>
      <c r="D4" s="219"/>
      <c r="E4" s="219"/>
      <c r="F4" s="219"/>
    </row>
    <row r="5" spans="1:6" customFormat="1" x14ac:dyDescent="0.2">
      <c r="A5" s="219" t="s">
        <v>207</v>
      </c>
      <c r="B5" s="219"/>
      <c r="C5" s="219"/>
      <c r="D5" s="219"/>
      <c r="E5" s="219"/>
      <c r="F5" s="219"/>
    </row>
    <row r="6" spans="1:6" customFormat="1" x14ac:dyDescent="0.2">
      <c r="A6" s="150"/>
      <c r="B6" s="150"/>
      <c r="C6" s="150"/>
      <c r="D6" s="150"/>
    </row>
    <row r="7" spans="1:6" customFormat="1" ht="34.5" hidden="1" customHeight="1" x14ac:dyDescent="0.2">
      <c r="A7" s="87">
        <v>0</v>
      </c>
      <c r="B7" s="88" t="s">
        <v>1</v>
      </c>
      <c r="C7" s="89">
        <v>0</v>
      </c>
      <c r="D7" s="91">
        <v>0</v>
      </c>
    </row>
    <row r="8" spans="1:6" customFormat="1" ht="30.75" customHeight="1" x14ac:dyDescent="0.2">
      <c r="A8" s="220" t="s">
        <v>219</v>
      </c>
      <c r="B8" s="220"/>
      <c r="C8" s="220"/>
      <c r="D8" s="220"/>
      <c r="E8" s="220"/>
      <c r="F8" s="220"/>
    </row>
    <row r="9" spans="1:6" customFormat="1" ht="12" customHeight="1" x14ac:dyDescent="0.2">
      <c r="A9" s="92"/>
      <c r="B9" s="93"/>
      <c r="C9" s="94"/>
      <c r="D9" s="150"/>
      <c r="F9" s="168" t="s">
        <v>220</v>
      </c>
    </row>
    <row r="10" spans="1:6" customFormat="1" ht="17.25" customHeight="1" x14ac:dyDescent="0.2">
      <c r="A10" s="256" t="s">
        <v>221</v>
      </c>
      <c r="B10" s="257" t="s">
        <v>222</v>
      </c>
      <c r="C10" s="258" t="s">
        <v>223</v>
      </c>
      <c r="D10" s="259" t="s">
        <v>224</v>
      </c>
      <c r="E10" s="259"/>
      <c r="F10" s="259"/>
    </row>
    <row r="11" spans="1:6" customFormat="1" ht="24" customHeight="1" x14ac:dyDescent="0.2">
      <c r="A11" s="256"/>
      <c r="B11" s="257"/>
      <c r="C11" s="258"/>
      <c r="D11" s="262" t="s">
        <v>171</v>
      </c>
      <c r="E11" s="262" t="s">
        <v>172</v>
      </c>
      <c r="F11" s="262" t="s">
        <v>205</v>
      </c>
    </row>
    <row r="12" spans="1:6" customFormat="1" ht="21" customHeight="1" x14ac:dyDescent="0.2">
      <c r="A12" s="256"/>
      <c r="B12" s="257"/>
      <c r="C12" s="258"/>
      <c r="D12" s="263"/>
      <c r="E12" s="263"/>
      <c r="F12" s="263"/>
    </row>
    <row r="13" spans="1:6" customFormat="1" hidden="1" x14ac:dyDescent="0.2">
      <c r="A13" s="96"/>
      <c r="B13" s="97"/>
      <c r="C13" s="98" t="s">
        <v>7</v>
      </c>
      <c r="D13" s="155"/>
      <c r="E13" s="169"/>
      <c r="F13" s="169"/>
    </row>
    <row r="14" spans="1:6" customFormat="1" ht="21" hidden="1" customHeight="1" x14ac:dyDescent="0.2">
      <c r="A14" s="151"/>
      <c r="B14" s="170"/>
      <c r="C14" s="171"/>
      <c r="D14" s="172"/>
      <c r="E14" s="173"/>
      <c r="F14" s="174"/>
    </row>
    <row r="15" spans="1:6" s="15" customFormat="1" ht="33" customHeight="1" x14ac:dyDescent="0.2">
      <c r="A15" s="214">
        <v>532</v>
      </c>
      <c r="B15" s="215" t="s">
        <v>226</v>
      </c>
      <c r="C15" s="216" t="s">
        <v>227</v>
      </c>
      <c r="D15" s="186" t="s">
        <v>306</v>
      </c>
      <c r="E15" s="187" t="s">
        <v>225</v>
      </c>
      <c r="F15" s="188" t="s">
        <v>225</v>
      </c>
    </row>
    <row r="16" spans="1:6" customFormat="1" ht="43.5" customHeight="1" x14ac:dyDescent="0.2">
      <c r="A16" s="87">
        <v>532</v>
      </c>
      <c r="B16" s="170" t="s">
        <v>228</v>
      </c>
      <c r="C16" s="171" t="s">
        <v>229</v>
      </c>
      <c r="D16" s="172" t="s">
        <v>225</v>
      </c>
      <c r="E16" s="173" t="s">
        <v>225</v>
      </c>
      <c r="F16" s="174" t="s">
        <v>225</v>
      </c>
    </row>
    <row r="17" spans="1:6" customFormat="1" ht="42.75" customHeight="1" x14ac:dyDescent="0.2">
      <c r="A17" s="87">
        <v>532</v>
      </c>
      <c r="B17" s="175" t="s">
        <v>230</v>
      </c>
      <c r="C17" s="176" t="s">
        <v>231</v>
      </c>
      <c r="D17" s="177" t="s">
        <v>225</v>
      </c>
      <c r="E17" s="178" t="s">
        <v>225</v>
      </c>
      <c r="F17" s="179" t="s">
        <v>225</v>
      </c>
    </row>
    <row r="18" spans="1:6" customFormat="1" ht="42.75" customHeight="1" x14ac:dyDescent="0.2">
      <c r="A18" s="87">
        <v>532</v>
      </c>
      <c r="B18" s="180" t="s">
        <v>232</v>
      </c>
      <c r="C18" s="181" t="s">
        <v>233</v>
      </c>
      <c r="D18" s="177" t="s">
        <v>225</v>
      </c>
      <c r="E18" s="178" t="s">
        <v>225</v>
      </c>
      <c r="F18" s="179" t="s">
        <v>225</v>
      </c>
    </row>
    <row r="19" spans="1:6" customFormat="1" ht="42.75" customHeight="1" x14ac:dyDescent="0.2">
      <c r="A19" s="87">
        <v>532</v>
      </c>
      <c r="B19" s="182" t="s">
        <v>234</v>
      </c>
      <c r="C19" s="183" t="s">
        <v>235</v>
      </c>
      <c r="D19" s="177" t="s">
        <v>225</v>
      </c>
      <c r="E19" s="178" t="s">
        <v>225</v>
      </c>
      <c r="F19" s="179" t="s">
        <v>225</v>
      </c>
    </row>
    <row r="20" spans="1:6" customFormat="1" ht="42.75" customHeight="1" x14ac:dyDescent="0.2">
      <c r="A20" s="87">
        <v>532</v>
      </c>
      <c r="B20" s="180" t="s">
        <v>236</v>
      </c>
      <c r="C20" s="181" t="s">
        <v>237</v>
      </c>
      <c r="D20" s="177" t="s">
        <v>225</v>
      </c>
      <c r="E20" s="178" t="s">
        <v>225</v>
      </c>
      <c r="F20" s="179" t="s">
        <v>225</v>
      </c>
    </row>
    <row r="21" spans="1:6" customFormat="1" ht="28.5" customHeight="1" x14ac:dyDescent="0.2">
      <c r="A21" s="151">
        <v>532</v>
      </c>
      <c r="B21" s="184" t="s">
        <v>238</v>
      </c>
      <c r="C21" s="185" t="s">
        <v>239</v>
      </c>
      <c r="D21" s="186" t="s">
        <v>225</v>
      </c>
      <c r="E21" s="187" t="s">
        <v>225</v>
      </c>
      <c r="F21" s="188" t="s">
        <v>225</v>
      </c>
    </row>
    <row r="22" spans="1:6" customFormat="1" ht="27" customHeight="1" x14ac:dyDescent="0.2">
      <c r="A22" s="87">
        <v>532</v>
      </c>
      <c r="B22" s="180" t="s">
        <v>240</v>
      </c>
      <c r="C22" s="181" t="s">
        <v>294</v>
      </c>
      <c r="D22" s="177" t="s">
        <v>225</v>
      </c>
      <c r="E22" s="178" t="s">
        <v>225</v>
      </c>
      <c r="F22" s="179" t="s">
        <v>225</v>
      </c>
    </row>
    <row r="23" spans="1:6" customFormat="1" ht="35.25" customHeight="1" x14ac:dyDescent="0.2">
      <c r="A23" s="87">
        <v>532</v>
      </c>
      <c r="B23" s="182" t="s">
        <v>241</v>
      </c>
      <c r="C23" s="183" t="s">
        <v>242</v>
      </c>
      <c r="D23" s="177" t="s">
        <v>225</v>
      </c>
      <c r="E23" s="178" t="s">
        <v>225</v>
      </c>
      <c r="F23" s="179" t="s">
        <v>225</v>
      </c>
    </row>
    <row r="24" spans="1:6" customFormat="1" ht="31.5" customHeight="1" x14ac:dyDescent="0.2">
      <c r="A24" s="87">
        <v>532</v>
      </c>
      <c r="B24" s="180" t="s">
        <v>243</v>
      </c>
      <c r="C24" s="181" t="s">
        <v>244</v>
      </c>
      <c r="D24" s="177" t="s">
        <v>225</v>
      </c>
      <c r="E24" s="178" t="s">
        <v>225</v>
      </c>
      <c r="F24" s="179" t="s">
        <v>225</v>
      </c>
    </row>
    <row r="25" spans="1:6" customFormat="1" ht="35.25" customHeight="1" x14ac:dyDescent="0.2">
      <c r="A25" s="87">
        <v>532</v>
      </c>
      <c r="B25" s="182" t="s">
        <v>245</v>
      </c>
      <c r="C25" s="183" t="s">
        <v>246</v>
      </c>
      <c r="D25" s="177" t="s">
        <v>225</v>
      </c>
      <c r="E25" s="178" t="s">
        <v>225</v>
      </c>
      <c r="F25" s="179" t="s">
        <v>225</v>
      </c>
    </row>
    <row r="26" spans="1:6" customFormat="1" ht="33.75" customHeight="1" x14ac:dyDescent="0.2">
      <c r="A26" s="151">
        <v>532</v>
      </c>
      <c r="B26" s="170" t="s">
        <v>247</v>
      </c>
      <c r="C26" s="171" t="s">
        <v>248</v>
      </c>
      <c r="D26" s="172" t="s">
        <v>225</v>
      </c>
      <c r="E26" s="173" t="s">
        <v>225</v>
      </c>
      <c r="F26" s="174" t="s">
        <v>225</v>
      </c>
    </row>
    <row r="27" spans="1:6" customFormat="1" ht="40.5" customHeight="1" x14ac:dyDescent="0.2">
      <c r="A27" s="87">
        <v>532</v>
      </c>
      <c r="B27" s="182" t="s">
        <v>249</v>
      </c>
      <c r="C27" s="183" t="s">
        <v>250</v>
      </c>
      <c r="D27" s="177" t="s">
        <v>225</v>
      </c>
      <c r="E27" s="178" t="s">
        <v>225</v>
      </c>
      <c r="F27" s="179" t="s">
        <v>225</v>
      </c>
    </row>
    <row r="28" spans="1:6" customFormat="1" ht="40.5" customHeight="1" x14ac:dyDescent="0.2">
      <c r="A28" s="87">
        <v>532</v>
      </c>
      <c r="B28" s="180" t="s">
        <v>251</v>
      </c>
      <c r="C28" s="181" t="s">
        <v>295</v>
      </c>
      <c r="D28" s="177" t="s">
        <v>225</v>
      </c>
      <c r="E28" s="178" t="s">
        <v>225</v>
      </c>
      <c r="F28" s="179" t="s">
        <v>225</v>
      </c>
    </row>
    <row r="29" spans="1:6" customFormat="1" ht="40.5" customHeight="1" x14ac:dyDescent="0.2">
      <c r="A29" s="87">
        <v>532</v>
      </c>
      <c r="B29" s="182" t="s">
        <v>252</v>
      </c>
      <c r="C29" s="183" t="s">
        <v>296</v>
      </c>
      <c r="D29" s="177" t="s">
        <v>225</v>
      </c>
      <c r="E29" s="178" t="s">
        <v>225</v>
      </c>
      <c r="F29" s="179" t="s">
        <v>225</v>
      </c>
    </row>
    <row r="30" spans="1:6" customFormat="1" ht="40.5" customHeight="1" x14ac:dyDescent="0.2">
      <c r="A30" s="87">
        <v>532</v>
      </c>
      <c r="B30" s="180" t="s">
        <v>253</v>
      </c>
      <c r="C30" s="181" t="s">
        <v>254</v>
      </c>
      <c r="D30" s="177" t="s">
        <v>225</v>
      </c>
      <c r="E30" s="178" t="s">
        <v>225</v>
      </c>
      <c r="F30" s="179" t="s">
        <v>225</v>
      </c>
    </row>
    <row r="31" spans="1:6" customFormat="1" ht="40.5" customHeight="1" x14ac:dyDescent="0.2">
      <c r="A31" s="87">
        <v>532</v>
      </c>
      <c r="B31" s="182" t="s">
        <v>255</v>
      </c>
      <c r="C31" s="183" t="s">
        <v>256</v>
      </c>
      <c r="D31" s="177" t="s">
        <v>225</v>
      </c>
      <c r="E31" s="178" t="s">
        <v>225</v>
      </c>
      <c r="F31" s="179" t="s">
        <v>225</v>
      </c>
    </row>
    <row r="32" spans="1:6" customFormat="1" ht="32.25" customHeight="1" x14ac:dyDescent="0.2">
      <c r="A32" s="151">
        <v>532</v>
      </c>
      <c r="B32" s="170" t="s">
        <v>257</v>
      </c>
      <c r="C32" s="171" t="s">
        <v>258</v>
      </c>
      <c r="D32" s="172" t="s">
        <v>306</v>
      </c>
      <c r="E32" s="173" t="s">
        <v>225</v>
      </c>
      <c r="F32" s="174" t="s">
        <v>225</v>
      </c>
    </row>
    <row r="33" spans="1:6" customFormat="1" ht="22.5" customHeight="1" x14ac:dyDescent="0.2">
      <c r="A33" s="87">
        <v>532</v>
      </c>
      <c r="B33" s="182" t="s">
        <v>259</v>
      </c>
      <c r="C33" s="183" t="s">
        <v>260</v>
      </c>
      <c r="D33" s="189">
        <f t="shared" ref="D33:F35" si="0">SUM(D34)</f>
        <v>-12528.9</v>
      </c>
      <c r="E33" s="189">
        <f t="shared" si="0"/>
        <v>-8488.5529999999999</v>
      </c>
      <c r="F33" s="189">
        <f t="shared" si="0"/>
        <v>-8751.7019999999993</v>
      </c>
    </row>
    <row r="34" spans="1:6" customFormat="1" ht="22.5" customHeight="1" x14ac:dyDescent="0.2">
      <c r="A34" s="87">
        <v>532</v>
      </c>
      <c r="B34" s="180" t="s">
        <v>261</v>
      </c>
      <c r="C34" s="181" t="s">
        <v>262</v>
      </c>
      <c r="D34" s="189">
        <f t="shared" si="0"/>
        <v>-12528.9</v>
      </c>
      <c r="E34" s="189">
        <f t="shared" si="0"/>
        <v>-8488.5529999999999</v>
      </c>
      <c r="F34" s="189">
        <f t="shared" si="0"/>
        <v>-8751.7019999999993</v>
      </c>
    </row>
    <row r="35" spans="1:6" customFormat="1" ht="22.5" customHeight="1" x14ac:dyDescent="0.2">
      <c r="A35" s="87">
        <v>532</v>
      </c>
      <c r="B35" s="182" t="s">
        <v>263</v>
      </c>
      <c r="C35" s="183" t="s">
        <v>264</v>
      </c>
      <c r="D35" s="189">
        <f t="shared" si="0"/>
        <v>-12528.9</v>
      </c>
      <c r="E35" s="189">
        <f t="shared" si="0"/>
        <v>-8488.5529999999999</v>
      </c>
      <c r="F35" s="189">
        <f t="shared" si="0"/>
        <v>-8751.7019999999993</v>
      </c>
    </row>
    <row r="36" spans="1:6" customFormat="1" ht="40.5" customHeight="1" x14ac:dyDescent="0.2">
      <c r="A36" s="87">
        <v>532</v>
      </c>
      <c r="B36" s="180" t="s">
        <v>265</v>
      </c>
      <c r="C36" s="181" t="s">
        <v>266</v>
      </c>
      <c r="D36" s="189">
        <v>-12528.9</v>
      </c>
      <c r="E36" s="189">
        <f>SUM(-'доходы  прил 3'!D10)</f>
        <v>-8488.5529999999999</v>
      </c>
      <c r="F36" s="189">
        <f>SUM(-'доходы  прил 3'!E10)</f>
        <v>-8751.7019999999993</v>
      </c>
    </row>
    <row r="37" spans="1:6" customFormat="1" ht="23.25" customHeight="1" x14ac:dyDescent="0.2">
      <c r="A37" s="87">
        <v>532</v>
      </c>
      <c r="B37" s="182" t="s">
        <v>267</v>
      </c>
      <c r="C37" s="183" t="s">
        <v>268</v>
      </c>
      <c r="D37" s="189">
        <f t="shared" ref="D37:F39" si="1">SUM(D38)</f>
        <v>12724.194</v>
      </c>
      <c r="E37" s="189">
        <f t="shared" si="1"/>
        <v>8488.5529999999999</v>
      </c>
      <c r="F37" s="189">
        <f t="shared" si="1"/>
        <v>8751.7019999999993</v>
      </c>
    </row>
    <row r="38" spans="1:6" customFormat="1" ht="23.25" customHeight="1" x14ac:dyDescent="0.2">
      <c r="A38" s="87">
        <v>532</v>
      </c>
      <c r="B38" s="180" t="s">
        <v>269</v>
      </c>
      <c r="C38" s="181" t="s">
        <v>270</v>
      </c>
      <c r="D38" s="189">
        <f t="shared" si="1"/>
        <v>12724.194</v>
      </c>
      <c r="E38" s="189">
        <f t="shared" si="1"/>
        <v>8488.5529999999999</v>
      </c>
      <c r="F38" s="189">
        <f t="shared" si="1"/>
        <v>8751.7019999999993</v>
      </c>
    </row>
    <row r="39" spans="1:6" customFormat="1" ht="29.25" customHeight="1" x14ac:dyDescent="0.2">
      <c r="A39" s="87">
        <v>532</v>
      </c>
      <c r="B39" s="182" t="s">
        <v>271</v>
      </c>
      <c r="C39" s="183" t="s">
        <v>272</v>
      </c>
      <c r="D39" s="189">
        <f t="shared" si="1"/>
        <v>12724.194</v>
      </c>
      <c r="E39" s="189">
        <f t="shared" si="1"/>
        <v>8488.5529999999999</v>
      </c>
      <c r="F39" s="189">
        <f t="shared" si="1"/>
        <v>8751.7019999999993</v>
      </c>
    </row>
    <row r="40" spans="1:6" customFormat="1" ht="29.25" customHeight="1" x14ac:dyDescent="0.2">
      <c r="A40" s="87">
        <v>532</v>
      </c>
      <c r="B40" s="180" t="s">
        <v>273</v>
      </c>
      <c r="C40" s="181" t="s">
        <v>274</v>
      </c>
      <c r="D40" s="189">
        <v>12724.194</v>
      </c>
      <c r="E40" s="190">
        <f>SUM('прил 7 '!C32)</f>
        <v>8488.5529999999999</v>
      </c>
      <c r="F40" s="191">
        <f>SUM('прил 7 '!E32)</f>
        <v>8751.7019999999993</v>
      </c>
    </row>
    <row r="41" spans="1:6" customFormat="1" ht="33" customHeight="1" x14ac:dyDescent="0.2">
      <c r="A41" s="151">
        <v>532</v>
      </c>
      <c r="B41" s="170" t="s">
        <v>275</v>
      </c>
      <c r="C41" s="171" t="s">
        <v>276</v>
      </c>
      <c r="D41" s="172" t="s">
        <v>225</v>
      </c>
      <c r="E41" s="173" t="s">
        <v>225</v>
      </c>
      <c r="F41" s="174" t="s">
        <v>225</v>
      </c>
    </row>
    <row r="42" spans="1:6" customFormat="1" ht="33" customHeight="1" x14ac:dyDescent="0.2">
      <c r="A42" s="87">
        <v>532</v>
      </c>
      <c r="B42" s="182" t="s">
        <v>277</v>
      </c>
      <c r="C42" s="183" t="s">
        <v>278</v>
      </c>
      <c r="D42" s="177" t="s">
        <v>225</v>
      </c>
      <c r="E42" s="178" t="s">
        <v>225</v>
      </c>
      <c r="F42" s="179" t="s">
        <v>225</v>
      </c>
    </row>
    <row r="43" spans="1:6" s="15" customFormat="1" ht="33" customHeight="1" x14ac:dyDescent="0.2">
      <c r="A43" s="87">
        <v>532</v>
      </c>
      <c r="B43" s="180" t="s">
        <v>279</v>
      </c>
      <c r="C43" s="181" t="s">
        <v>280</v>
      </c>
      <c r="D43" s="177" t="s">
        <v>225</v>
      </c>
      <c r="E43" s="178" t="s">
        <v>225</v>
      </c>
      <c r="F43" s="179" t="s">
        <v>225</v>
      </c>
    </row>
    <row r="44" spans="1:6" customFormat="1" ht="31.5" customHeight="1" x14ac:dyDescent="0.2">
      <c r="A44" s="87">
        <v>532</v>
      </c>
      <c r="B44" s="182" t="s">
        <v>281</v>
      </c>
      <c r="C44" s="183" t="s">
        <v>282</v>
      </c>
      <c r="D44" s="177" t="s">
        <v>225</v>
      </c>
      <c r="E44" s="178" t="s">
        <v>225</v>
      </c>
      <c r="F44" s="179" t="s">
        <v>225</v>
      </c>
    </row>
    <row r="45" spans="1:6" customFormat="1" ht="40.5" customHeight="1" x14ac:dyDescent="0.2">
      <c r="A45" s="87">
        <v>532</v>
      </c>
      <c r="B45" s="180" t="s">
        <v>283</v>
      </c>
      <c r="C45" s="181" t="s">
        <v>284</v>
      </c>
      <c r="D45" s="177" t="s">
        <v>225</v>
      </c>
      <c r="E45" s="178" t="s">
        <v>225</v>
      </c>
      <c r="F45" s="179" t="s">
        <v>225</v>
      </c>
    </row>
    <row r="46" spans="1:6" customFormat="1" ht="27.75" customHeight="1" x14ac:dyDescent="0.2">
      <c r="A46" s="87">
        <v>532</v>
      </c>
      <c r="B46" s="192" t="s">
        <v>285</v>
      </c>
      <c r="C46" s="193" t="s">
        <v>286</v>
      </c>
      <c r="D46" s="177" t="s">
        <v>225</v>
      </c>
      <c r="E46" s="178" t="s">
        <v>225</v>
      </c>
      <c r="F46" s="179" t="s">
        <v>225</v>
      </c>
    </row>
    <row r="47" spans="1:6" customFormat="1" ht="27.75" customHeight="1" x14ac:dyDescent="0.2">
      <c r="A47" s="87">
        <v>532</v>
      </c>
      <c r="B47" s="180" t="s">
        <v>287</v>
      </c>
      <c r="C47" s="181" t="s">
        <v>288</v>
      </c>
      <c r="D47" s="177" t="s">
        <v>225</v>
      </c>
      <c r="E47" s="178" t="s">
        <v>225</v>
      </c>
      <c r="F47" s="179" t="s">
        <v>225</v>
      </c>
    </row>
    <row r="48" spans="1:6" customFormat="1" ht="40.5" customHeight="1" x14ac:dyDescent="0.2">
      <c r="A48" s="87">
        <v>532</v>
      </c>
      <c r="B48" s="180" t="s">
        <v>289</v>
      </c>
      <c r="C48" s="181" t="s">
        <v>290</v>
      </c>
      <c r="D48" s="177" t="s">
        <v>225</v>
      </c>
      <c r="E48" s="178" t="s">
        <v>225</v>
      </c>
      <c r="F48" s="179" t="s">
        <v>225</v>
      </c>
    </row>
    <row r="49" spans="1:6" customFormat="1" ht="15.75" customHeight="1" x14ac:dyDescent="0.2">
      <c r="A49" s="87"/>
      <c r="B49" s="142"/>
      <c r="C49" s="194"/>
      <c r="D49" s="106"/>
      <c r="E49" s="106"/>
      <c r="F49" s="106"/>
    </row>
  </sheetData>
  <sheetProtection selectLockedCells="1" selectUnlockedCells="1"/>
  <mergeCells count="13">
    <mergeCell ref="A8:F8"/>
    <mergeCell ref="A1:F1"/>
    <mergeCell ref="A2:F2"/>
    <mergeCell ref="A3:F3"/>
    <mergeCell ref="A4:F4"/>
    <mergeCell ref="A5:F5"/>
    <mergeCell ref="A10:A12"/>
    <mergeCell ref="B10:B12"/>
    <mergeCell ref="C10:C12"/>
    <mergeCell ref="D10:F10"/>
    <mergeCell ref="D11:D12"/>
    <mergeCell ref="E11:E12"/>
    <mergeCell ref="F11:F12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9"/>
  <sheetViews>
    <sheetView view="pageBreakPreview" topLeftCell="A7" zoomScaleSheetLayoutView="100" workbookViewId="0">
      <selection activeCell="D31" sqref="D31"/>
    </sheetView>
  </sheetViews>
  <sheetFormatPr defaultColWidth="9.140625" defaultRowHeight="12.75" x14ac:dyDescent="0.2"/>
  <cols>
    <col min="1" max="1" width="82.140625" style="25" customWidth="1"/>
    <col min="2" max="2" width="12.7109375" style="25" customWidth="1"/>
    <col min="3" max="3" width="7.85546875" style="25" customWidth="1"/>
    <col min="4" max="4" width="12.28515625" style="75" customWidth="1"/>
    <col min="5" max="5" width="15.570312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0" t="s">
        <v>201</v>
      </c>
    </row>
    <row r="2" spans="1:7" s="1" customFormat="1" ht="14.25" x14ac:dyDescent="0.2">
      <c r="A2" s="20"/>
      <c r="B2" s="20"/>
      <c r="C2" s="20"/>
      <c r="D2" s="2"/>
      <c r="E2" s="162" t="s">
        <v>152</v>
      </c>
      <c r="F2" s="3"/>
      <c r="G2" s="2"/>
    </row>
    <row r="3" spans="1:7" s="1" customFormat="1" ht="14.25" x14ac:dyDescent="0.2">
      <c r="A3" s="20"/>
      <c r="B3" s="20"/>
      <c r="C3" s="20"/>
      <c r="D3" s="2"/>
      <c r="E3" s="162" t="s">
        <v>160</v>
      </c>
      <c r="F3" s="3"/>
      <c r="G3" s="2"/>
    </row>
    <row r="4" spans="1:7" s="1" customFormat="1" ht="14.25" x14ac:dyDescent="0.2">
      <c r="A4" s="20"/>
      <c r="B4" s="20"/>
      <c r="C4" s="20"/>
      <c r="D4" s="2"/>
      <c r="E4" s="162" t="s">
        <v>161</v>
      </c>
      <c r="F4" s="3"/>
      <c r="G4" s="2"/>
    </row>
    <row r="5" spans="1:7" s="1" customFormat="1" ht="14.25" x14ac:dyDescent="0.2">
      <c r="A5" s="19"/>
      <c r="B5" s="19"/>
      <c r="C5" s="19"/>
      <c r="E5" s="64" t="s">
        <v>207</v>
      </c>
      <c r="F5" s="3"/>
      <c r="G5" s="2"/>
    </row>
    <row r="6" spans="1:7" s="1" customFormat="1" ht="8.65" customHeight="1" x14ac:dyDescent="0.2">
      <c r="A6" s="64"/>
      <c r="B6" s="64"/>
      <c r="C6" s="64"/>
      <c r="D6" s="161"/>
      <c r="E6" s="64"/>
      <c r="F6" s="3"/>
      <c r="G6" s="2"/>
    </row>
    <row r="7" spans="1:7" s="8" customFormat="1" ht="40.5" customHeight="1" x14ac:dyDescent="0.2">
      <c r="A7" s="264" t="s">
        <v>209</v>
      </c>
      <c r="B7" s="264"/>
      <c r="C7" s="264"/>
      <c r="D7" s="264"/>
      <c r="E7" s="264"/>
    </row>
    <row r="8" spans="1:7" s="8" customFormat="1" ht="3" customHeight="1" x14ac:dyDescent="0.2">
      <c r="A8" s="21"/>
      <c r="B8" s="21"/>
      <c r="C8" s="21"/>
      <c r="D8" s="66"/>
      <c r="E8" s="19"/>
    </row>
    <row r="9" spans="1:7" s="8" customFormat="1" ht="14.25" customHeight="1" x14ac:dyDescent="0.2">
      <c r="A9" s="265" t="s">
        <v>10</v>
      </c>
      <c r="B9" s="266" t="s">
        <v>4</v>
      </c>
      <c r="C9" s="266" t="s">
        <v>5</v>
      </c>
      <c r="D9" s="268" t="s">
        <v>150</v>
      </c>
      <c r="E9" s="269"/>
    </row>
    <row r="10" spans="1:7" s="8" customFormat="1" ht="101.25" customHeight="1" x14ac:dyDescent="0.2">
      <c r="A10" s="265"/>
      <c r="B10" s="267"/>
      <c r="C10" s="267"/>
      <c r="D10" s="67" t="s">
        <v>6</v>
      </c>
      <c r="E10" s="22" t="s">
        <v>292</v>
      </c>
    </row>
    <row r="11" spans="1:7" s="8" customFormat="1" ht="43.5" customHeight="1" x14ac:dyDescent="0.2">
      <c r="A11" s="99" t="s">
        <v>300</v>
      </c>
      <c r="B11" s="118" t="s">
        <v>167</v>
      </c>
      <c r="C11" s="213"/>
      <c r="D11" s="120">
        <f>D12</f>
        <v>1208.22</v>
      </c>
      <c r="E11" s="121">
        <f>E12</f>
        <v>0</v>
      </c>
    </row>
    <row r="12" spans="1:7" s="8" customFormat="1" ht="17.25" customHeight="1" x14ac:dyDescent="0.2">
      <c r="A12" s="83" t="s">
        <v>41</v>
      </c>
      <c r="B12" s="119" t="s">
        <v>167</v>
      </c>
      <c r="C12" s="119" t="s">
        <v>158</v>
      </c>
      <c r="D12" s="122">
        <f>D13</f>
        <v>1208.22</v>
      </c>
      <c r="E12" s="123">
        <f>E13</f>
        <v>0</v>
      </c>
    </row>
    <row r="13" spans="1:7" s="8" customFormat="1" ht="17.25" customHeight="1" x14ac:dyDescent="0.2">
      <c r="A13" s="83" t="s">
        <v>42</v>
      </c>
      <c r="B13" s="119" t="s">
        <v>167</v>
      </c>
      <c r="C13" s="119" t="s">
        <v>159</v>
      </c>
      <c r="D13" s="122">
        <f>'[2]Ведом прил 4'!F82</f>
        <v>1208.22</v>
      </c>
      <c r="E13" s="123">
        <f>'[2]Ведом прил 4'!G82</f>
        <v>0</v>
      </c>
    </row>
    <row r="14" spans="1:7" ht="38.25" x14ac:dyDescent="0.2">
      <c r="A14" s="60" t="s">
        <v>299</v>
      </c>
      <c r="B14" s="60">
        <f>'[2]Ведом прил 4'!D16</f>
        <v>3400000000</v>
      </c>
      <c r="C14" s="60"/>
      <c r="D14" s="68">
        <f>D15+D18+D20+D22+D24</f>
        <v>11451.857</v>
      </c>
      <c r="E14" s="61">
        <f>E15+E18+E22+E24</f>
        <v>1036.557</v>
      </c>
      <c r="F14" s="59"/>
      <c r="G14" s="59"/>
    </row>
    <row r="15" spans="1:7" ht="38.25" x14ac:dyDescent="0.2">
      <c r="A15" s="11" t="s">
        <v>39</v>
      </c>
      <c r="B15" s="11">
        <f>B14</f>
        <v>3400000000</v>
      </c>
      <c r="C15" s="11">
        <v>100</v>
      </c>
      <c r="D15" s="69">
        <f>D16+D17</f>
        <v>5093.2829999999994</v>
      </c>
      <c r="E15" s="54">
        <f>E16+E17</f>
        <v>560.13499999999999</v>
      </c>
    </row>
    <row r="16" spans="1:7" x14ac:dyDescent="0.2">
      <c r="A16" s="11" t="s">
        <v>75</v>
      </c>
      <c r="B16" s="11">
        <f>B15</f>
        <v>3400000000</v>
      </c>
      <c r="C16" s="11">
        <v>110</v>
      </c>
      <c r="D16" s="69">
        <f>SUM('[2]Ведом прил 4'!F86+'[2]Ведом прил 4'!F125+'[2]Ведом прил 4'!F151)</f>
        <v>3411.8449999999998</v>
      </c>
      <c r="E16" s="54">
        <f>'[2]Ведом прил 4'!G42+'[2]Ведом прил 4'!G125</f>
        <v>450.16899999999998</v>
      </c>
    </row>
    <row r="17" spans="1:5" x14ac:dyDescent="0.2">
      <c r="A17" s="11" t="s">
        <v>40</v>
      </c>
      <c r="B17" s="11">
        <f>B15</f>
        <v>3400000000</v>
      </c>
      <c r="C17" s="11">
        <v>120</v>
      </c>
      <c r="D17" s="69">
        <f>'[2]Ведом прил 4'!F18+'[2]Ведом прил 4'!F26+'[2]Ведом прил 4'!F64</f>
        <v>1681.4379999999999</v>
      </c>
      <c r="E17" s="54">
        <f>'[2]Ведом прил 4'!G18+'[2]Ведом прил 4'!G26+'[2]Ведом прил 4'!G64</f>
        <v>109.96599999999999</v>
      </c>
    </row>
    <row r="18" spans="1:5" x14ac:dyDescent="0.2">
      <c r="A18" s="48" t="s">
        <v>41</v>
      </c>
      <c r="B18" s="11">
        <f t="shared" ref="B18:B21" si="0">B17</f>
        <v>3400000000</v>
      </c>
      <c r="C18" s="11">
        <v>200</v>
      </c>
      <c r="D18" s="69">
        <f>D19</f>
        <v>5836.7340000000004</v>
      </c>
      <c r="E18" s="54">
        <f>E19</f>
        <v>476.42199999999997</v>
      </c>
    </row>
    <row r="19" spans="1:5" x14ac:dyDescent="0.2">
      <c r="A19" s="11" t="s">
        <v>42</v>
      </c>
      <c r="B19" s="11">
        <f t="shared" si="0"/>
        <v>3400000000</v>
      </c>
      <c r="C19" s="11">
        <v>240</v>
      </c>
      <c r="D19" s="69">
        <f>SUM('Ведом прил 4'!F191+'Ведом прил 4'!F127+'Ведом прил 4'!F98+'Ведом прил 4'!F88+'Ведом прил 4'!F70+'Ведом прил 4'!F66+'Ведом прил 4'!F53+'Ведом прил 4'!F28)</f>
        <v>5836.7340000000004</v>
      </c>
      <c r="E19" s="54">
        <f>'[2]Ведом прил 4'!G28+'[2]Ведом прил 4'!G66+'[2]Ведом прил 4'!G72+'[2]Ведом прил 4'!G98+'[2]Ведом прил 4'!G127+'[2]Ведом прил 4'!G191</f>
        <v>476.42199999999997</v>
      </c>
    </row>
    <row r="20" spans="1:5" x14ac:dyDescent="0.2">
      <c r="A20" s="83" t="s">
        <v>303</v>
      </c>
      <c r="B20" s="11">
        <f t="shared" si="0"/>
        <v>3400000000</v>
      </c>
      <c r="C20" s="11">
        <v>300</v>
      </c>
      <c r="D20" s="69">
        <f>SUM(D21)</f>
        <v>150</v>
      </c>
      <c r="E20" s="54"/>
    </row>
    <row r="21" spans="1:5" x14ac:dyDescent="0.2">
      <c r="A21" s="83" t="s">
        <v>304</v>
      </c>
      <c r="B21" s="11">
        <f t="shared" si="0"/>
        <v>3400000000</v>
      </c>
      <c r="C21" s="11">
        <v>320</v>
      </c>
      <c r="D21" s="69">
        <f>SUM('[2]Ведом прил 4'!F199)</f>
        <v>150</v>
      </c>
      <c r="E21" s="54"/>
    </row>
    <row r="22" spans="1:5" x14ac:dyDescent="0.2">
      <c r="A22" s="11" t="s">
        <v>47</v>
      </c>
      <c r="B22" s="11">
        <f t="shared" ref="B22" si="1">B18</f>
        <v>3400000000</v>
      </c>
      <c r="C22" s="11">
        <v>500</v>
      </c>
      <c r="D22" s="69">
        <f>D23</f>
        <v>326.48500000000001</v>
      </c>
      <c r="E22" s="69">
        <f>E23</f>
        <v>0</v>
      </c>
    </row>
    <row r="23" spans="1:5" x14ac:dyDescent="0.2">
      <c r="A23" s="11" t="s">
        <v>48</v>
      </c>
      <c r="B23" s="11">
        <f t="shared" ref="B23:B24" si="2">B22</f>
        <v>3400000000</v>
      </c>
      <c r="C23" s="11">
        <v>540</v>
      </c>
      <c r="D23" s="69">
        <f>SUM('[2]Ведом прил 4'!F212+'[2]Ведом прил 4'!F193+'[2]Ведом прил 4'!F136+'[2]Ведом прил 4'!F55+'[2]Ведом прил 4'!F42+'[2]Ведом прил 4'!F34)</f>
        <v>326.48500000000001</v>
      </c>
      <c r="E23" s="69">
        <f>'[2]Ведом прил 4'!G34+'[2]Ведом прил 4'!G42+'[2]Ведом прил 4'!G55+'[2]Ведом прил 4'!G136+'[2]Ведом прил 4'!G193+'[2]Ведом прил 4'!G212</f>
        <v>0</v>
      </c>
    </row>
    <row r="24" spans="1:5" x14ac:dyDescent="0.2">
      <c r="A24" s="11" t="s">
        <v>43</v>
      </c>
      <c r="B24" s="11">
        <f t="shared" si="2"/>
        <v>3400000000</v>
      </c>
      <c r="C24" s="11">
        <v>800</v>
      </c>
      <c r="D24" s="69">
        <f>D25</f>
        <v>45.355000000000004</v>
      </c>
      <c r="E24" s="69">
        <f>E25</f>
        <v>0</v>
      </c>
    </row>
    <row r="25" spans="1:5" x14ac:dyDescent="0.2">
      <c r="A25" s="11" t="s">
        <v>44</v>
      </c>
      <c r="B25" s="11">
        <f t="shared" ref="B25" si="3">B23</f>
        <v>3400000000</v>
      </c>
      <c r="C25" s="11">
        <v>850</v>
      </c>
      <c r="D25" s="69">
        <f>SUM('Ведом прил 4'!F195+'Ведом прил 4'!F72)</f>
        <v>45.355000000000004</v>
      </c>
      <c r="E25" s="69">
        <f>'[2]Ведом прил 4'!G195</f>
        <v>0</v>
      </c>
    </row>
    <row r="26" spans="1:5" ht="15.75" customHeight="1" x14ac:dyDescent="0.2">
      <c r="A26" s="35" t="s">
        <v>50</v>
      </c>
      <c r="B26" s="62" t="s">
        <v>139</v>
      </c>
      <c r="C26" s="63"/>
      <c r="D26" s="70">
        <f>D27</f>
        <v>64.117000000000004</v>
      </c>
      <c r="E26" s="70">
        <f>E27</f>
        <v>0</v>
      </c>
    </row>
    <row r="27" spans="1:5" s="17" customFormat="1" ht="38.25" x14ac:dyDescent="0.2">
      <c r="A27" s="16" t="s">
        <v>145</v>
      </c>
      <c r="B27" s="49" t="s">
        <v>140</v>
      </c>
      <c r="C27" s="57"/>
      <c r="D27" s="71">
        <f>D30</f>
        <v>64.117000000000004</v>
      </c>
      <c r="E27" s="55">
        <f>E30</f>
        <v>0</v>
      </c>
    </row>
    <row r="28" spans="1:5" s="17" customFormat="1" ht="38.25" hidden="1" x14ac:dyDescent="0.2">
      <c r="A28" s="11" t="s">
        <v>39</v>
      </c>
      <c r="B28" s="49" t="s">
        <v>140</v>
      </c>
      <c r="C28" s="57">
        <v>100</v>
      </c>
      <c r="D28" s="71" t="e">
        <f>D29</f>
        <v>#REF!</v>
      </c>
      <c r="E28" s="55" t="e">
        <f>E29</f>
        <v>#REF!</v>
      </c>
    </row>
    <row r="29" spans="1:5" s="17" customFormat="1" hidden="1" x14ac:dyDescent="0.2">
      <c r="A29" s="11" t="s">
        <v>40</v>
      </c>
      <c r="B29" s="49" t="s">
        <v>140</v>
      </c>
      <c r="C29" s="57">
        <v>120</v>
      </c>
      <c r="D29" s="71" t="e">
        <f>'[2]Ведом прил 4'!#REF!+'[2]Ведом прил 4'!F218+'[2]Ведом прил 4'!#REF!</f>
        <v>#REF!</v>
      </c>
      <c r="E29" s="55" t="e">
        <f>'[2]Ведом прил 4'!#REF!+'[2]Ведом прил 4'!G218+'[2]Ведом прил 4'!#REF!</f>
        <v>#REF!</v>
      </c>
    </row>
    <row r="30" spans="1:5" s="17" customFormat="1" ht="14.25" customHeight="1" x14ac:dyDescent="0.2">
      <c r="A30" s="16" t="s">
        <v>43</v>
      </c>
      <c r="B30" s="49" t="s">
        <v>140</v>
      </c>
      <c r="C30" s="57">
        <v>800</v>
      </c>
      <c r="D30" s="71">
        <f>D31</f>
        <v>64.117000000000004</v>
      </c>
      <c r="E30" s="55">
        <f>E31</f>
        <v>0</v>
      </c>
    </row>
    <row r="31" spans="1:5" s="17" customFormat="1" ht="12" customHeight="1" x14ac:dyDescent="0.2">
      <c r="A31" s="16" t="s">
        <v>74</v>
      </c>
      <c r="B31" s="49" t="s">
        <v>140</v>
      </c>
      <c r="C31" s="57">
        <v>870</v>
      </c>
      <c r="D31" s="71">
        <f>SUM('Ведом прил 4'!F47)</f>
        <v>64.117000000000004</v>
      </c>
      <c r="E31" s="55">
        <f>'[2]Ведом прил 4'!G47</f>
        <v>0</v>
      </c>
    </row>
    <row r="32" spans="1:5" s="17" customFormat="1" ht="0.75" hidden="1" customHeight="1" x14ac:dyDescent="0.2">
      <c r="A32" s="16" t="s">
        <v>146</v>
      </c>
      <c r="B32" s="49" t="s">
        <v>141</v>
      </c>
      <c r="C32" s="57"/>
      <c r="D32" s="71">
        <f>D33</f>
        <v>372.9</v>
      </c>
      <c r="E32" s="55">
        <f>E33</f>
        <v>0</v>
      </c>
    </row>
    <row r="33" spans="1:5" s="17" customFormat="1" hidden="1" x14ac:dyDescent="0.2">
      <c r="A33" s="16" t="s">
        <v>41</v>
      </c>
      <c r="B33" s="49" t="s">
        <v>141</v>
      </c>
      <c r="C33" s="57">
        <v>200</v>
      </c>
      <c r="D33" s="71">
        <f>D34</f>
        <v>372.9</v>
      </c>
      <c r="E33" s="55">
        <f>E34</f>
        <v>0</v>
      </c>
    </row>
    <row r="34" spans="1:5" s="17" customFormat="1" hidden="1" x14ac:dyDescent="0.2">
      <c r="A34" s="16" t="s">
        <v>42</v>
      </c>
      <c r="B34" s="49" t="s">
        <v>141</v>
      </c>
      <c r="C34" s="57">
        <v>240</v>
      </c>
      <c r="D34" s="71">
        <f>'[2]Ведом прил 4'!F88</f>
        <v>372.9</v>
      </c>
      <c r="E34" s="55">
        <f>'[2]Ведом прил 4'!G88</f>
        <v>0</v>
      </c>
    </row>
    <row r="35" spans="1:5" s="17" customFormat="1" ht="0.75" hidden="1" customHeight="1" x14ac:dyDescent="0.2">
      <c r="A35" s="16" t="s">
        <v>144</v>
      </c>
      <c r="B35" s="49" t="s">
        <v>143</v>
      </c>
      <c r="C35" s="57"/>
      <c r="D35" s="71">
        <f>D36</f>
        <v>0</v>
      </c>
      <c r="E35" s="55">
        <f>E36</f>
        <v>0</v>
      </c>
    </row>
    <row r="36" spans="1:5" s="17" customFormat="1" hidden="1" x14ac:dyDescent="0.2">
      <c r="A36" s="16" t="s">
        <v>41</v>
      </c>
      <c r="B36" s="49" t="s">
        <v>143</v>
      </c>
      <c r="C36" s="57">
        <v>200</v>
      </c>
      <c r="D36" s="71">
        <f>D37</f>
        <v>0</v>
      </c>
      <c r="E36" s="55">
        <f>E37</f>
        <v>0</v>
      </c>
    </row>
    <row r="37" spans="1:5" s="17" customFormat="1" hidden="1" x14ac:dyDescent="0.2">
      <c r="A37" s="16" t="s">
        <v>42</v>
      </c>
      <c r="B37" s="49" t="s">
        <v>143</v>
      </c>
      <c r="C37" s="57">
        <v>240</v>
      </c>
      <c r="D37" s="71">
        <f>'[2]Ведом прил 4'!F118</f>
        <v>0</v>
      </c>
      <c r="E37" s="55">
        <f>'[2]Ведом прил 4'!G118</f>
        <v>0</v>
      </c>
    </row>
    <row r="38" spans="1:5" s="17" customFormat="1" ht="1.5" hidden="1" customHeight="1" x14ac:dyDescent="0.2">
      <c r="A38" s="16" t="s">
        <v>147</v>
      </c>
      <c r="B38" s="49" t="s">
        <v>142</v>
      </c>
      <c r="C38" s="57"/>
      <c r="D38" s="71" t="e">
        <f>D39</f>
        <v>#REF!</v>
      </c>
      <c r="E38" s="55" t="e">
        <f>E39</f>
        <v>#REF!</v>
      </c>
    </row>
    <row r="39" spans="1:5" ht="25.5" hidden="1" x14ac:dyDescent="0.2">
      <c r="A39" s="16" t="s">
        <v>90</v>
      </c>
      <c r="B39" s="49" t="s">
        <v>142</v>
      </c>
      <c r="C39" s="57">
        <v>400</v>
      </c>
      <c r="D39" s="71" t="e">
        <f>D40</f>
        <v>#REF!</v>
      </c>
      <c r="E39" s="55" t="e">
        <f>E40</f>
        <v>#REF!</v>
      </c>
    </row>
    <row r="40" spans="1:5" hidden="1" x14ac:dyDescent="0.2">
      <c r="A40" s="16" t="s">
        <v>91</v>
      </c>
      <c r="B40" s="49" t="s">
        <v>142</v>
      </c>
      <c r="C40" s="57">
        <v>410</v>
      </c>
      <c r="D40" s="71" t="e">
        <f>'[2]Ведом прил 4'!#REF!</f>
        <v>#REF!</v>
      </c>
      <c r="E40" s="55" t="e">
        <f>'[2]Ведом прил 4'!#REF!</f>
        <v>#REF!</v>
      </c>
    </row>
    <row r="41" spans="1:5" ht="12.75" customHeight="1" x14ac:dyDescent="0.2">
      <c r="A41" s="56" t="s">
        <v>6</v>
      </c>
      <c r="B41" s="56"/>
      <c r="C41" s="58"/>
      <c r="D41" s="70">
        <f>D11+D14+D26</f>
        <v>12724.194</v>
      </c>
      <c r="E41" s="70">
        <f>E11+E14+E26</f>
        <v>1036.557</v>
      </c>
    </row>
    <row r="42" spans="1:5" hidden="1" x14ac:dyDescent="0.2">
      <c r="A42" s="24" t="s">
        <v>79</v>
      </c>
      <c r="B42" s="24"/>
      <c r="C42" s="24"/>
      <c r="D42" s="72">
        <v>0</v>
      </c>
      <c r="E42" s="18">
        <v>0</v>
      </c>
    </row>
    <row r="43" spans="1:5" hidden="1" x14ac:dyDescent="0.2">
      <c r="A43" s="23" t="s">
        <v>79</v>
      </c>
      <c r="B43" s="23"/>
      <c r="C43" s="23"/>
      <c r="D43" s="73">
        <v>0</v>
      </c>
      <c r="E43" s="9">
        <v>0</v>
      </c>
    </row>
    <row r="44" spans="1:5" hidden="1" x14ac:dyDescent="0.2">
      <c r="A44" s="23" t="s">
        <v>79</v>
      </c>
      <c r="B44" s="23"/>
      <c r="C44" s="23"/>
      <c r="D44" s="73">
        <v>0</v>
      </c>
      <c r="E44" s="9">
        <v>0</v>
      </c>
    </row>
    <row r="45" spans="1:5" hidden="1" x14ac:dyDescent="0.2">
      <c r="A45" s="23" t="s">
        <v>79</v>
      </c>
      <c r="B45" s="23"/>
      <c r="C45" s="23"/>
      <c r="D45" s="73">
        <v>0</v>
      </c>
      <c r="E45" s="9">
        <v>0</v>
      </c>
    </row>
    <row r="46" spans="1:5" hidden="1" x14ac:dyDescent="0.2">
      <c r="A46" s="23" t="s">
        <v>79</v>
      </c>
      <c r="B46" s="23"/>
      <c r="C46" s="23"/>
      <c r="D46" s="73">
        <v>0</v>
      </c>
      <c r="E46" s="9">
        <v>0</v>
      </c>
    </row>
    <row r="47" spans="1:5" hidden="1" x14ac:dyDescent="0.2">
      <c r="A47" s="23" t="s">
        <v>79</v>
      </c>
      <c r="B47" s="23"/>
      <c r="C47" s="23"/>
      <c r="D47" s="73">
        <v>0</v>
      </c>
      <c r="E47" s="9">
        <v>0</v>
      </c>
    </row>
    <row r="48" spans="1:5" hidden="1" x14ac:dyDescent="0.2">
      <c r="A48" s="23" t="s">
        <v>79</v>
      </c>
      <c r="B48" s="23"/>
      <c r="C48" s="23"/>
      <c r="D48" s="73">
        <v>0</v>
      </c>
      <c r="E48" s="9">
        <v>0</v>
      </c>
    </row>
    <row r="49" spans="1:5" hidden="1" x14ac:dyDescent="0.2">
      <c r="A49" s="23" t="s">
        <v>79</v>
      </c>
      <c r="B49" s="23"/>
      <c r="C49" s="23"/>
      <c r="D49" s="73">
        <v>0</v>
      </c>
      <c r="E49" s="9">
        <v>0</v>
      </c>
    </row>
    <row r="50" spans="1:5" hidden="1" x14ac:dyDescent="0.2">
      <c r="A50" s="23" t="s">
        <v>79</v>
      </c>
      <c r="B50" s="23"/>
      <c r="C50" s="23"/>
      <c r="D50" s="73">
        <v>0</v>
      </c>
      <c r="E50" s="9">
        <v>0</v>
      </c>
    </row>
    <row r="51" spans="1:5" hidden="1" x14ac:dyDescent="0.2">
      <c r="A51" s="23" t="s">
        <v>79</v>
      </c>
      <c r="B51" s="23"/>
      <c r="C51" s="23"/>
      <c r="D51" s="73">
        <v>0</v>
      </c>
      <c r="E51" s="9">
        <v>0</v>
      </c>
    </row>
    <row r="52" spans="1:5" hidden="1" x14ac:dyDescent="0.2">
      <c r="A52" s="23" t="s">
        <v>79</v>
      </c>
      <c r="B52" s="23"/>
      <c r="C52" s="23"/>
      <c r="D52" s="73">
        <v>0</v>
      </c>
      <c r="E52" s="9">
        <v>0</v>
      </c>
    </row>
    <row r="53" spans="1:5" hidden="1" x14ac:dyDescent="0.2">
      <c r="A53" s="23" t="s">
        <v>79</v>
      </c>
      <c r="B53" s="23"/>
      <c r="C53" s="23"/>
      <c r="D53" s="73">
        <v>0</v>
      </c>
      <c r="E53" s="9">
        <v>0</v>
      </c>
    </row>
    <row r="54" spans="1:5" hidden="1" x14ac:dyDescent="0.2">
      <c r="A54" s="23" t="s">
        <v>79</v>
      </c>
      <c r="B54" s="23"/>
      <c r="C54" s="23"/>
      <c r="D54" s="73">
        <v>0</v>
      </c>
      <c r="E54" s="9">
        <v>0</v>
      </c>
    </row>
    <row r="55" spans="1:5" hidden="1" x14ac:dyDescent="0.2">
      <c r="A55" s="23" t="s">
        <v>79</v>
      </c>
      <c r="B55" s="23"/>
      <c r="C55" s="23"/>
      <c r="D55" s="73">
        <v>0</v>
      </c>
      <c r="E55" s="9">
        <v>0</v>
      </c>
    </row>
    <row r="56" spans="1:5" hidden="1" x14ac:dyDescent="0.2">
      <c r="A56" s="23" t="s">
        <v>79</v>
      </c>
      <c r="B56" s="23"/>
      <c r="C56" s="23"/>
      <c r="D56" s="73">
        <v>0</v>
      </c>
      <c r="E56" s="9">
        <v>0</v>
      </c>
    </row>
    <row r="57" spans="1:5" hidden="1" x14ac:dyDescent="0.2">
      <c r="A57" s="23" t="s">
        <v>79</v>
      </c>
      <c r="B57" s="23"/>
      <c r="C57" s="23"/>
      <c r="D57" s="73">
        <v>0</v>
      </c>
      <c r="E57" s="9">
        <v>0</v>
      </c>
    </row>
    <row r="58" spans="1:5" hidden="1" x14ac:dyDescent="0.2">
      <c r="A58" s="23" t="s">
        <v>79</v>
      </c>
      <c r="B58" s="23"/>
      <c r="C58" s="23"/>
      <c r="D58" s="73">
        <v>0</v>
      </c>
      <c r="E58" s="9">
        <v>0</v>
      </c>
    </row>
    <row r="59" spans="1:5" hidden="1" x14ac:dyDescent="0.2">
      <c r="A59" s="23" t="s">
        <v>79</v>
      </c>
      <c r="B59" s="23"/>
      <c r="C59" s="23"/>
      <c r="D59" s="73">
        <v>0</v>
      </c>
      <c r="E59" s="9">
        <v>0</v>
      </c>
    </row>
    <row r="60" spans="1:5" hidden="1" x14ac:dyDescent="0.2">
      <c r="A60" s="23" t="s">
        <v>79</v>
      </c>
      <c r="B60" s="23"/>
      <c r="C60" s="23"/>
      <c r="D60" s="73">
        <v>0</v>
      </c>
      <c r="E60" s="9">
        <v>0</v>
      </c>
    </row>
    <row r="61" spans="1:5" hidden="1" x14ac:dyDescent="0.2">
      <c r="A61" s="23" t="s">
        <v>79</v>
      </c>
      <c r="B61" s="23"/>
      <c r="C61" s="23"/>
      <c r="D61" s="73">
        <v>0</v>
      </c>
      <c r="E61" s="9">
        <v>0</v>
      </c>
    </row>
    <row r="62" spans="1:5" hidden="1" x14ac:dyDescent="0.2">
      <c r="A62" s="23" t="s">
        <v>79</v>
      </c>
      <c r="B62" s="23"/>
      <c r="C62" s="23"/>
      <c r="D62" s="73">
        <v>0</v>
      </c>
      <c r="E62" s="9">
        <v>0</v>
      </c>
    </row>
    <row r="63" spans="1:5" hidden="1" x14ac:dyDescent="0.2">
      <c r="A63" s="23" t="s">
        <v>79</v>
      </c>
      <c r="B63" s="23"/>
      <c r="C63" s="23"/>
      <c r="D63" s="73">
        <v>0</v>
      </c>
      <c r="E63" s="9">
        <v>0</v>
      </c>
    </row>
    <row r="64" spans="1:5" hidden="1" x14ac:dyDescent="0.2">
      <c r="A64" s="23" t="s">
        <v>79</v>
      </c>
      <c r="B64" s="23"/>
      <c r="C64" s="23"/>
      <c r="D64" s="73">
        <v>0</v>
      </c>
      <c r="E64" s="9">
        <v>0</v>
      </c>
    </row>
    <row r="65" spans="1:5" hidden="1" x14ac:dyDescent="0.2">
      <c r="A65" s="23" t="s">
        <v>79</v>
      </c>
      <c r="B65" s="23"/>
      <c r="C65" s="23"/>
      <c r="D65" s="73">
        <v>0</v>
      </c>
      <c r="E65" s="9">
        <v>0</v>
      </c>
    </row>
    <row r="66" spans="1:5" hidden="1" x14ac:dyDescent="0.2">
      <c r="A66" s="23" t="s">
        <v>79</v>
      </c>
      <c r="B66" s="23"/>
      <c r="C66" s="23"/>
      <c r="D66" s="73">
        <v>0</v>
      </c>
      <c r="E66" s="9">
        <v>0</v>
      </c>
    </row>
    <row r="67" spans="1:5" hidden="1" x14ac:dyDescent="0.2">
      <c r="A67" s="23" t="s">
        <v>79</v>
      </c>
      <c r="B67" s="23"/>
      <c r="C67" s="23"/>
      <c r="D67" s="73">
        <v>0</v>
      </c>
      <c r="E67" s="9">
        <v>0</v>
      </c>
    </row>
    <row r="68" spans="1:5" hidden="1" x14ac:dyDescent="0.2">
      <c r="A68" s="23" t="s">
        <v>79</v>
      </c>
      <c r="B68" s="23"/>
      <c r="C68" s="23"/>
      <c r="D68" s="73">
        <v>0</v>
      </c>
      <c r="E68" s="9">
        <v>0</v>
      </c>
    </row>
    <row r="69" spans="1:5" hidden="1" x14ac:dyDescent="0.2">
      <c r="A69" s="23" t="s">
        <v>79</v>
      </c>
      <c r="B69" s="23"/>
      <c r="C69" s="23"/>
      <c r="D69" s="73">
        <v>0</v>
      </c>
      <c r="E69" s="9">
        <v>0</v>
      </c>
    </row>
    <row r="70" spans="1:5" hidden="1" x14ac:dyDescent="0.2">
      <c r="A70" s="23" t="s">
        <v>79</v>
      </c>
      <c r="B70" s="23"/>
      <c r="C70" s="23"/>
      <c r="D70" s="73">
        <v>0</v>
      </c>
      <c r="E70" s="9">
        <v>0</v>
      </c>
    </row>
    <row r="71" spans="1:5" hidden="1" x14ac:dyDescent="0.2">
      <c r="A71" s="23" t="s">
        <v>79</v>
      </c>
      <c r="B71" s="23"/>
      <c r="C71" s="23"/>
      <c r="D71" s="73">
        <v>0</v>
      </c>
      <c r="E71" s="9">
        <v>0</v>
      </c>
    </row>
    <row r="72" spans="1:5" hidden="1" x14ac:dyDescent="0.2">
      <c r="A72" s="23" t="s">
        <v>79</v>
      </c>
      <c r="B72" s="23"/>
      <c r="C72" s="23"/>
      <c r="D72" s="73">
        <v>0</v>
      </c>
      <c r="E72" s="9">
        <v>0</v>
      </c>
    </row>
    <row r="73" spans="1:5" hidden="1" x14ac:dyDescent="0.2">
      <c r="A73" s="23" t="s">
        <v>79</v>
      </c>
      <c r="B73" s="23"/>
      <c r="C73" s="23"/>
      <c r="D73" s="73">
        <v>0</v>
      </c>
      <c r="E73" s="9">
        <v>0</v>
      </c>
    </row>
    <row r="74" spans="1:5" hidden="1" x14ac:dyDescent="0.2">
      <c r="A74" s="23" t="s">
        <v>79</v>
      </c>
      <c r="B74" s="23"/>
      <c r="C74" s="23"/>
      <c r="D74" s="73">
        <v>0</v>
      </c>
      <c r="E74" s="9">
        <v>0</v>
      </c>
    </row>
    <row r="75" spans="1:5" hidden="1" x14ac:dyDescent="0.2">
      <c r="A75" s="23" t="s">
        <v>79</v>
      </c>
      <c r="B75" s="23"/>
      <c r="C75" s="23"/>
      <c r="D75" s="73">
        <v>0</v>
      </c>
      <c r="E75" s="9">
        <v>0</v>
      </c>
    </row>
    <row r="76" spans="1:5" hidden="1" x14ac:dyDescent="0.2">
      <c r="A76" s="23" t="s">
        <v>79</v>
      </c>
      <c r="B76" s="23"/>
      <c r="C76" s="23"/>
      <c r="D76" s="73">
        <v>0</v>
      </c>
      <c r="E76" s="9">
        <v>0</v>
      </c>
    </row>
    <row r="77" spans="1:5" hidden="1" x14ac:dyDescent="0.2">
      <c r="A77" s="23" t="s">
        <v>79</v>
      </c>
      <c r="B77" s="23"/>
      <c r="C77" s="23"/>
      <c r="D77" s="73">
        <v>0</v>
      </c>
      <c r="E77" s="9">
        <v>0</v>
      </c>
    </row>
    <row r="78" spans="1:5" hidden="1" x14ac:dyDescent="0.2">
      <c r="A78" s="23" t="s">
        <v>79</v>
      </c>
      <c r="B78" s="23"/>
      <c r="C78" s="23"/>
      <c r="D78" s="73">
        <v>0</v>
      </c>
      <c r="E78" s="9">
        <v>0</v>
      </c>
    </row>
    <row r="79" spans="1:5" hidden="1" x14ac:dyDescent="0.2">
      <c r="A79" s="23" t="s">
        <v>79</v>
      </c>
      <c r="B79" s="23"/>
      <c r="C79" s="23"/>
      <c r="D79" s="73">
        <v>0</v>
      </c>
      <c r="E79" s="9">
        <v>0</v>
      </c>
    </row>
    <row r="80" spans="1:5" hidden="1" x14ac:dyDescent="0.2">
      <c r="A80" s="23" t="s">
        <v>79</v>
      </c>
      <c r="B80" s="23"/>
      <c r="C80" s="23"/>
      <c r="D80" s="73">
        <v>0</v>
      </c>
      <c r="E80" s="9">
        <v>0</v>
      </c>
    </row>
    <row r="81" spans="1:5" hidden="1" x14ac:dyDescent="0.2">
      <c r="A81" s="23" t="s">
        <v>79</v>
      </c>
      <c r="B81" s="23"/>
      <c r="C81" s="23"/>
      <c r="D81" s="73">
        <v>0</v>
      </c>
      <c r="E81" s="9">
        <v>0</v>
      </c>
    </row>
    <row r="82" spans="1:5" hidden="1" x14ac:dyDescent="0.2">
      <c r="A82" s="23" t="s">
        <v>79</v>
      </c>
      <c r="B82" s="23"/>
      <c r="C82" s="23"/>
      <c r="D82" s="73">
        <v>0</v>
      </c>
      <c r="E82" s="9">
        <v>0</v>
      </c>
    </row>
    <row r="83" spans="1:5" hidden="1" x14ac:dyDescent="0.2">
      <c r="A83" s="23" t="s">
        <v>79</v>
      </c>
      <c r="B83" s="23"/>
      <c r="C83" s="23"/>
      <c r="D83" s="73">
        <v>0</v>
      </c>
      <c r="E83" s="9">
        <v>0</v>
      </c>
    </row>
    <row r="84" spans="1:5" hidden="1" x14ac:dyDescent="0.2">
      <c r="A84" s="23" t="s">
        <v>79</v>
      </c>
      <c r="B84" s="23"/>
      <c r="C84" s="23"/>
      <c r="D84" s="73">
        <v>0</v>
      </c>
      <c r="E84" s="9">
        <v>0</v>
      </c>
    </row>
    <row r="85" spans="1:5" hidden="1" x14ac:dyDescent="0.2">
      <c r="A85" s="23" t="s">
        <v>79</v>
      </c>
      <c r="B85" s="23"/>
      <c r="C85" s="23"/>
      <c r="D85" s="73">
        <v>0</v>
      </c>
      <c r="E85" s="9">
        <v>0</v>
      </c>
    </row>
    <row r="86" spans="1:5" hidden="1" x14ac:dyDescent="0.2">
      <c r="A86" s="23" t="s">
        <v>79</v>
      </c>
      <c r="B86" s="23"/>
      <c r="C86" s="23"/>
      <c r="D86" s="73">
        <v>0</v>
      </c>
      <c r="E86" s="9">
        <v>0</v>
      </c>
    </row>
    <row r="87" spans="1:5" hidden="1" x14ac:dyDescent="0.2">
      <c r="A87" s="23" t="s">
        <v>79</v>
      </c>
      <c r="B87" s="23"/>
      <c r="C87" s="23"/>
      <c r="D87" s="73">
        <v>0</v>
      </c>
      <c r="E87" s="9">
        <v>0</v>
      </c>
    </row>
    <row r="88" spans="1:5" hidden="1" x14ac:dyDescent="0.2">
      <c r="A88" s="23" t="s">
        <v>79</v>
      </c>
      <c r="B88" s="23"/>
      <c r="C88" s="23"/>
      <c r="D88" s="73">
        <v>0</v>
      </c>
      <c r="E88" s="9">
        <v>0</v>
      </c>
    </row>
    <row r="89" spans="1:5" hidden="1" x14ac:dyDescent="0.2">
      <c r="A89" s="23" t="s">
        <v>79</v>
      </c>
      <c r="B89" s="23"/>
      <c r="C89" s="23"/>
      <c r="D89" s="73">
        <v>0</v>
      </c>
      <c r="E89" s="9">
        <v>0</v>
      </c>
    </row>
    <row r="90" spans="1:5" hidden="1" x14ac:dyDescent="0.2">
      <c r="A90" s="23" t="s">
        <v>79</v>
      </c>
      <c r="B90" s="23"/>
      <c r="C90" s="23"/>
      <c r="D90" s="73">
        <v>0</v>
      </c>
      <c r="E90" s="9">
        <v>0</v>
      </c>
    </row>
    <row r="91" spans="1:5" hidden="1" x14ac:dyDescent="0.2">
      <c r="A91" s="23" t="s">
        <v>79</v>
      </c>
      <c r="B91" s="23"/>
      <c r="C91" s="23"/>
      <c r="D91" s="73">
        <v>0</v>
      </c>
      <c r="E91" s="9">
        <v>0</v>
      </c>
    </row>
    <row r="92" spans="1:5" hidden="1" x14ac:dyDescent="0.2">
      <c r="A92" s="23" t="s">
        <v>79</v>
      </c>
      <c r="B92" s="23"/>
      <c r="C92" s="23"/>
      <c r="D92" s="73">
        <v>0</v>
      </c>
      <c r="E92" s="9">
        <v>0</v>
      </c>
    </row>
    <row r="93" spans="1:5" hidden="1" x14ac:dyDescent="0.2">
      <c r="A93" s="23" t="s">
        <v>79</v>
      </c>
      <c r="B93" s="23"/>
      <c r="C93" s="23"/>
      <c r="D93" s="73">
        <v>0</v>
      </c>
      <c r="E93" s="9">
        <v>0</v>
      </c>
    </row>
    <row r="94" spans="1:5" hidden="1" x14ac:dyDescent="0.2">
      <c r="A94" s="23" t="s">
        <v>79</v>
      </c>
      <c r="B94" s="23"/>
      <c r="C94" s="23"/>
      <c r="D94" s="73">
        <v>0</v>
      </c>
      <c r="E94" s="9">
        <v>0</v>
      </c>
    </row>
    <row r="95" spans="1:5" hidden="1" x14ac:dyDescent="0.2">
      <c r="A95" s="23" t="s">
        <v>79</v>
      </c>
      <c r="B95" s="23"/>
      <c r="C95" s="23"/>
      <c r="D95" s="73">
        <v>0</v>
      </c>
      <c r="E95" s="9">
        <v>0</v>
      </c>
    </row>
    <row r="96" spans="1:5" hidden="1" x14ac:dyDescent="0.2">
      <c r="A96" s="23" t="s">
        <v>79</v>
      </c>
      <c r="B96" s="23"/>
      <c r="C96" s="23"/>
      <c r="D96" s="73">
        <v>0</v>
      </c>
      <c r="E96" s="9">
        <v>0</v>
      </c>
    </row>
    <row r="97" spans="1:5" hidden="1" x14ac:dyDescent="0.2">
      <c r="A97" s="23" t="s">
        <v>79</v>
      </c>
      <c r="B97" s="23"/>
      <c r="C97" s="23"/>
      <c r="D97" s="73">
        <v>0</v>
      </c>
      <c r="E97" s="9">
        <v>0</v>
      </c>
    </row>
    <row r="98" spans="1:5" hidden="1" x14ac:dyDescent="0.2">
      <c r="A98" s="23" t="s">
        <v>79</v>
      </c>
      <c r="B98" s="23"/>
      <c r="C98" s="23"/>
      <c r="D98" s="73">
        <v>0</v>
      </c>
      <c r="E98" s="9">
        <v>0</v>
      </c>
    </row>
    <row r="99" spans="1:5" hidden="1" x14ac:dyDescent="0.2">
      <c r="A99" s="23" t="s">
        <v>79</v>
      </c>
      <c r="B99" s="23"/>
      <c r="C99" s="23"/>
      <c r="D99" s="73">
        <v>0</v>
      </c>
      <c r="E99" s="9">
        <v>0</v>
      </c>
    </row>
    <row r="100" spans="1:5" hidden="1" x14ac:dyDescent="0.2">
      <c r="A100" s="23" t="s">
        <v>79</v>
      </c>
      <c r="B100" s="23"/>
      <c r="C100" s="23"/>
      <c r="D100" s="73">
        <v>0</v>
      </c>
      <c r="E100" s="9">
        <v>0</v>
      </c>
    </row>
    <row r="101" spans="1:5" hidden="1" x14ac:dyDescent="0.2">
      <c r="A101" s="23" t="s">
        <v>79</v>
      </c>
      <c r="B101" s="23"/>
      <c r="C101" s="23"/>
      <c r="D101" s="73">
        <v>0</v>
      </c>
      <c r="E101" s="9">
        <v>0</v>
      </c>
    </row>
    <row r="102" spans="1:5" hidden="1" x14ac:dyDescent="0.2">
      <c r="A102" s="23" t="s">
        <v>79</v>
      </c>
      <c r="B102" s="23"/>
      <c r="C102" s="23"/>
      <c r="D102" s="73">
        <v>0</v>
      </c>
      <c r="E102" s="9">
        <v>0</v>
      </c>
    </row>
    <row r="103" spans="1:5" hidden="1" x14ac:dyDescent="0.2">
      <c r="A103" s="23" t="s">
        <v>79</v>
      </c>
      <c r="B103" s="23"/>
      <c r="C103" s="23"/>
      <c r="D103" s="73">
        <v>0</v>
      </c>
      <c r="E103" s="9">
        <v>0</v>
      </c>
    </row>
    <row r="104" spans="1:5" hidden="1" x14ac:dyDescent="0.2">
      <c r="A104" s="23" t="s">
        <v>79</v>
      </c>
      <c r="B104" s="23"/>
      <c r="C104" s="23"/>
      <c r="D104" s="73">
        <v>0</v>
      </c>
      <c r="E104" s="9">
        <v>0</v>
      </c>
    </row>
    <row r="105" spans="1:5" hidden="1" x14ac:dyDescent="0.2">
      <c r="A105" s="23" t="s">
        <v>79</v>
      </c>
      <c r="B105" s="23"/>
      <c r="C105" s="23"/>
      <c r="D105" s="73">
        <v>0</v>
      </c>
      <c r="E105" s="9">
        <v>0</v>
      </c>
    </row>
    <row r="106" spans="1:5" hidden="1" x14ac:dyDescent="0.2">
      <c r="A106" s="23" t="s">
        <v>79</v>
      </c>
      <c r="B106" s="23"/>
      <c r="C106" s="23"/>
      <c r="D106" s="73">
        <v>0</v>
      </c>
      <c r="E106" s="9">
        <v>0</v>
      </c>
    </row>
    <row r="107" spans="1:5" hidden="1" x14ac:dyDescent="0.2">
      <c r="A107" s="23" t="s">
        <v>79</v>
      </c>
      <c r="B107" s="23"/>
      <c r="C107" s="23"/>
      <c r="D107" s="73">
        <v>0</v>
      </c>
      <c r="E107" s="9">
        <v>0</v>
      </c>
    </row>
    <row r="108" spans="1:5" hidden="1" x14ac:dyDescent="0.2">
      <c r="A108" s="23" t="s">
        <v>79</v>
      </c>
      <c r="B108" s="23"/>
      <c r="C108" s="23"/>
      <c r="D108" s="73">
        <v>0</v>
      </c>
      <c r="E108" s="9">
        <v>0</v>
      </c>
    </row>
    <row r="109" spans="1:5" hidden="1" x14ac:dyDescent="0.2">
      <c r="A109" s="23" t="s">
        <v>79</v>
      </c>
      <c r="B109" s="23"/>
      <c r="C109" s="23"/>
      <c r="D109" s="73">
        <v>0</v>
      </c>
      <c r="E109" s="9">
        <v>0</v>
      </c>
    </row>
    <row r="110" spans="1:5" hidden="1" x14ac:dyDescent="0.2">
      <c r="A110" s="23" t="s">
        <v>79</v>
      </c>
      <c r="B110" s="23"/>
      <c r="C110" s="23"/>
      <c r="D110" s="73">
        <v>0</v>
      </c>
      <c r="E110" s="9">
        <v>0</v>
      </c>
    </row>
    <row r="111" spans="1:5" hidden="1" x14ac:dyDescent="0.2">
      <c r="A111" s="23" t="s">
        <v>79</v>
      </c>
      <c r="B111" s="23"/>
      <c r="C111" s="23"/>
      <c r="D111" s="73">
        <v>0</v>
      </c>
      <c r="E111" s="9">
        <v>0</v>
      </c>
    </row>
    <row r="112" spans="1:5" hidden="1" x14ac:dyDescent="0.2">
      <c r="A112" s="23" t="s">
        <v>79</v>
      </c>
      <c r="B112" s="23"/>
      <c r="C112" s="23"/>
      <c r="D112" s="73">
        <v>0</v>
      </c>
      <c r="E112" s="9">
        <v>0</v>
      </c>
    </row>
    <row r="113" spans="1:5" hidden="1" x14ac:dyDescent="0.2">
      <c r="A113" s="23" t="s">
        <v>79</v>
      </c>
      <c r="B113" s="23"/>
      <c r="C113" s="23"/>
      <c r="D113" s="73">
        <v>0</v>
      </c>
      <c r="E113" s="9">
        <v>0</v>
      </c>
    </row>
    <row r="114" spans="1:5" hidden="1" x14ac:dyDescent="0.2">
      <c r="A114" s="23" t="s">
        <v>79</v>
      </c>
      <c r="B114" s="23"/>
      <c r="C114" s="23"/>
      <c r="D114" s="73">
        <v>0</v>
      </c>
      <c r="E114" s="9">
        <v>0</v>
      </c>
    </row>
    <row r="115" spans="1:5" hidden="1" x14ac:dyDescent="0.2">
      <c r="A115" s="23" t="s">
        <v>79</v>
      </c>
      <c r="B115" s="23"/>
      <c r="C115" s="23"/>
      <c r="D115" s="73">
        <v>0</v>
      </c>
      <c r="E115" s="9">
        <v>0</v>
      </c>
    </row>
    <row r="116" spans="1:5" hidden="1" x14ac:dyDescent="0.2">
      <c r="A116" s="23" t="s">
        <v>79</v>
      </c>
      <c r="B116" s="23"/>
      <c r="C116" s="23"/>
      <c r="D116" s="73">
        <v>0</v>
      </c>
      <c r="E116" s="9">
        <v>0</v>
      </c>
    </row>
    <row r="117" spans="1:5" hidden="1" x14ac:dyDescent="0.2">
      <c r="A117" s="23" t="s">
        <v>79</v>
      </c>
      <c r="B117" s="23"/>
      <c r="C117" s="23"/>
      <c r="D117" s="73">
        <v>0</v>
      </c>
      <c r="E117" s="9">
        <v>0</v>
      </c>
    </row>
    <row r="118" spans="1:5" ht="2.25" customHeight="1" x14ac:dyDescent="0.2">
      <c r="D118" s="74"/>
    </row>
    <row r="119" spans="1:5" x14ac:dyDescent="0.2">
      <c r="D119" s="74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5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G46"/>
  <sheetViews>
    <sheetView view="pageBreakPreview" topLeftCell="A7" zoomScaleSheetLayoutView="100" workbookViewId="0">
      <selection activeCell="D20" sqref="D20"/>
    </sheetView>
  </sheetViews>
  <sheetFormatPr defaultColWidth="9.140625" defaultRowHeight="12.75" x14ac:dyDescent="0.2"/>
  <cols>
    <col min="1" max="1" width="82.140625" style="25" customWidth="1"/>
    <col min="2" max="2" width="13.5703125" style="25" customWidth="1"/>
    <col min="3" max="3" width="6.140625" style="25" customWidth="1"/>
    <col min="4" max="4" width="12.28515625" style="75" customWidth="1"/>
    <col min="5" max="5" width="14.7109375" style="26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0"/>
      <c r="B1" s="20"/>
      <c r="C1" s="20"/>
      <c r="D1" s="2"/>
      <c r="E1" s="254" t="s">
        <v>291</v>
      </c>
      <c r="F1" s="254"/>
      <c r="G1" s="254"/>
    </row>
    <row r="2" spans="1:7" s="1" customFormat="1" ht="14.25" x14ac:dyDescent="0.2">
      <c r="A2" s="20"/>
      <c r="B2" s="254" t="s">
        <v>152</v>
      </c>
      <c r="C2" s="254"/>
      <c r="D2" s="254"/>
      <c r="E2" s="254"/>
      <c r="F2" s="254"/>
      <c r="G2" s="254"/>
    </row>
    <row r="3" spans="1:7" s="1" customFormat="1" ht="14.25" x14ac:dyDescent="0.2">
      <c r="A3" s="254" t="s">
        <v>216</v>
      </c>
      <c r="B3" s="254"/>
      <c r="C3" s="254"/>
      <c r="D3" s="254"/>
      <c r="E3" s="254"/>
      <c r="F3" s="254"/>
      <c r="G3" s="254"/>
    </row>
    <row r="4" spans="1:7" s="1" customFormat="1" ht="14.25" x14ac:dyDescent="0.2">
      <c r="A4" s="254" t="s">
        <v>161</v>
      </c>
      <c r="B4" s="254"/>
      <c r="C4" s="254"/>
      <c r="D4" s="254"/>
      <c r="E4" s="254"/>
      <c r="F4" s="254"/>
      <c r="G4" s="254"/>
    </row>
    <row r="5" spans="1:7" s="1" customFormat="1" ht="14.25" x14ac:dyDescent="0.2">
      <c r="A5" s="19"/>
      <c r="B5" s="273" t="s">
        <v>207</v>
      </c>
      <c r="C5" s="273"/>
      <c r="D5" s="273"/>
      <c r="E5" s="273"/>
      <c r="F5" s="273"/>
      <c r="G5" s="273"/>
    </row>
    <row r="6" spans="1:7" s="1" customFormat="1" ht="8.65" customHeight="1" x14ac:dyDescent="0.2">
      <c r="A6" s="64"/>
      <c r="B6" s="64"/>
      <c r="C6" s="64"/>
      <c r="D6" s="161"/>
      <c r="E6" s="64"/>
      <c r="F6" s="3"/>
      <c r="G6" s="2"/>
    </row>
    <row r="7" spans="1:7" s="8" customFormat="1" ht="33.75" customHeight="1" x14ac:dyDescent="0.2">
      <c r="A7" s="270" t="s">
        <v>293</v>
      </c>
      <c r="B7" s="270"/>
      <c r="C7" s="270"/>
      <c r="D7" s="270"/>
      <c r="E7" s="270"/>
      <c r="F7" s="270"/>
      <c r="G7" s="270"/>
    </row>
    <row r="8" spans="1:7" s="8" customFormat="1" ht="14.25" x14ac:dyDescent="0.2">
      <c r="A8" s="21"/>
      <c r="B8" s="21"/>
      <c r="C8" s="21"/>
      <c r="D8" s="66"/>
      <c r="E8" s="19"/>
    </row>
    <row r="9" spans="1:7" s="8" customFormat="1" ht="14.25" customHeight="1" x14ac:dyDescent="0.2">
      <c r="A9" s="265" t="s">
        <v>10</v>
      </c>
      <c r="B9" s="266" t="s">
        <v>4</v>
      </c>
      <c r="C9" s="266" t="s">
        <v>5</v>
      </c>
      <c r="D9" s="272" t="s">
        <v>150</v>
      </c>
      <c r="E9" s="272"/>
      <c r="F9" s="272"/>
      <c r="G9" s="272"/>
    </row>
    <row r="10" spans="1:7" s="8" customFormat="1" ht="14.25" customHeight="1" x14ac:dyDescent="0.2">
      <c r="A10" s="265"/>
      <c r="B10" s="271"/>
      <c r="C10" s="271"/>
      <c r="D10" s="272" t="s">
        <v>172</v>
      </c>
      <c r="E10" s="272"/>
      <c r="F10" s="272" t="s">
        <v>205</v>
      </c>
      <c r="G10" s="272"/>
    </row>
    <row r="11" spans="1:7" s="8" customFormat="1" ht="104.25" customHeight="1" x14ac:dyDescent="0.2">
      <c r="A11" s="265"/>
      <c r="B11" s="267"/>
      <c r="C11" s="267"/>
      <c r="D11" s="155" t="s">
        <v>6</v>
      </c>
      <c r="E11" s="197" t="s">
        <v>292</v>
      </c>
      <c r="F11" s="155" t="s">
        <v>6</v>
      </c>
      <c r="G11" s="197" t="s">
        <v>292</v>
      </c>
    </row>
    <row r="12" spans="1:7" s="8" customFormat="1" ht="43.5" customHeight="1" x14ac:dyDescent="0.2">
      <c r="A12" s="99" t="s">
        <v>165</v>
      </c>
      <c r="B12" s="118" t="s">
        <v>167</v>
      </c>
      <c r="C12" s="163"/>
      <c r="D12" s="157">
        <f t="shared" ref="D12:G13" si="0">D13</f>
        <v>1137.98</v>
      </c>
      <c r="E12" s="156">
        <f t="shared" si="0"/>
        <v>0</v>
      </c>
      <c r="F12" s="157">
        <f t="shared" si="0"/>
        <v>1201.78</v>
      </c>
      <c r="G12" s="156">
        <f t="shared" si="0"/>
        <v>0</v>
      </c>
    </row>
    <row r="13" spans="1:7" s="8" customFormat="1" ht="17.25" customHeight="1" x14ac:dyDescent="0.2">
      <c r="A13" s="83" t="s">
        <v>41</v>
      </c>
      <c r="B13" s="119" t="s">
        <v>167</v>
      </c>
      <c r="C13" s="119" t="s">
        <v>158</v>
      </c>
      <c r="D13" s="158">
        <f t="shared" si="0"/>
        <v>1137.98</v>
      </c>
      <c r="E13" s="159">
        <f t="shared" si="0"/>
        <v>0</v>
      </c>
      <c r="F13" s="158">
        <f t="shared" si="0"/>
        <v>1201.78</v>
      </c>
      <c r="G13" s="159">
        <f t="shared" si="0"/>
        <v>0</v>
      </c>
    </row>
    <row r="14" spans="1:7" s="8" customFormat="1" ht="17.25" customHeight="1" x14ac:dyDescent="0.2">
      <c r="A14" s="83" t="s">
        <v>42</v>
      </c>
      <c r="B14" s="119" t="s">
        <v>167</v>
      </c>
      <c r="C14" s="119" t="s">
        <v>159</v>
      </c>
      <c r="D14" s="158">
        <f>SUM('прил 7 '!C21)</f>
        <v>1137.98</v>
      </c>
      <c r="E14" s="159">
        <f>'[3]Ведом прил 6'!G70</f>
        <v>0</v>
      </c>
      <c r="F14" s="158">
        <f>SUM('прил 7 '!E21)</f>
        <v>1201.78</v>
      </c>
      <c r="G14" s="159">
        <f>'[3]Ведом прил 6'!I70</f>
        <v>0</v>
      </c>
    </row>
    <row r="15" spans="1:7" ht="38.25" x14ac:dyDescent="0.2">
      <c r="A15" s="60" t="s">
        <v>163</v>
      </c>
      <c r="B15" s="60">
        <f>'[3]Ведом прил 6'!D15</f>
        <v>3400000000</v>
      </c>
      <c r="C15" s="60"/>
      <c r="D15" s="198">
        <f>D16+D19+D21+D23</f>
        <v>7149.4029999999984</v>
      </c>
      <c r="E15" s="198">
        <f t="shared" ref="E15" si="1">E16+E19+E21+E23</f>
        <v>1041.7370000000001</v>
      </c>
      <c r="F15" s="198">
        <f>F16+F19+F21+F23</f>
        <v>7149.6349999999993</v>
      </c>
      <c r="G15" s="198">
        <f t="shared" ref="G15" si="2">G16+G19+G21+G23</f>
        <v>1045.9669999999999</v>
      </c>
    </row>
    <row r="16" spans="1:7" ht="38.25" x14ac:dyDescent="0.2">
      <c r="A16" s="11" t="s">
        <v>39</v>
      </c>
      <c r="B16" s="11">
        <v>3400000000</v>
      </c>
      <c r="C16" s="11">
        <v>100</v>
      </c>
      <c r="D16" s="196">
        <f>SUM(D17:D18)</f>
        <v>4185.2749999999996</v>
      </c>
      <c r="E16" s="196">
        <f>SUM(E17:E18)</f>
        <v>564.53300000000002</v>
      </c>
      <c r="F16" s="196">
        <f>SUM(F17:F18)</f>
        <v>4189.8499999999995</v>
      </c>
      <c r="G16" s="196">
        <f>SUM(G17:G18)</f>
        <v>569.10799999999995</v>
      </c>
    </row>
    <row r="17" spans="1:7" x14ac:dyDescent="0.2">
      <c r="A17" s="11" t="s">
        <v>75</v>
      </c>
      <c r="B17" s="11">
        <v>3400000000</v>
      </c>
      <c r="C17" s="11">
        <v>110</v>
      </c>
      <c r="D17" s="196">
        <f>SUM('прил 6 '!F115+'прил 6 '!F93)</f>
        <v>2810.6189999999997</v>
      </c>
      <c r="E17" s="196">
        <f>SUM('прил 6 '!G93)</f>
        <v>450.16899999999998</v>
      </c>
      <c r="F17" s="196">
        <f>SUM('прил 6 '!H115+'прил 6 '!H93)</f>
        <v>2810.6189999999997</v>
      </c>
      <c r="G17" s="196">
        <f>SUM('прил 6 '!I93)</f>
        <v>450.16899999999998</v>
      </c>
    </row>
    <row r="18" spans="1:7" x14ac:dyDescent="0.2">
      <c r="A18" s="11" t="s">
        <v>40</v>
      </c>
      <c r="B18" s="11">
        <v>3400000000</v>
      </c>
      <c r="C18" s="11">
        <v>120</v>
      </c>
      <c r="D18" s="196">
        <f>SUM('прил 6 '!F60+'прил 6 '!F25+'прил 6 '!F17)</f>
        <v>1374.6559999999999</v>
      </c>
      <c r="E18" s="196">
        <f>SUM('прил 6 '!G60)</f>
        <v>114.364</v>
      </c>
      <c r="F18" s="196">
        <f>SUM('прил 6 '!H60+'прил 6 '!H25+'прил 6 '!H17)</f>
        <v>1379.2309999999998</v>
      </c>
      <c r="G18" s="196">
        <f>SUM('прил 6 '!I60)</f>
        <v>118.93899999999999</v>
      </c>
    </row>
    <row r="19" spans="1:7" x14ac:dyDescent="0.2">
      <c r="A19" s="48" t="s">
        <v>41</v>
      </c>
      <c r="B19" s="11">
        <v>3400000000</v>
      </c>
      <c r="C19" s="11">
        <v>200</v>
      </c>
      <c r="D19" s="196">
        <f>D20</f>
        <v>2609.2879999999996</v>
      </c>
      <c r="E19" s="199">
        <f>E20</f>
        <v>477.20400000000001</v>
      </c>
      <c r="F19" s="196">
        <f>F20</f>
        <v>2604.9450000000002</v>
      </c>
      <c r="G19" s="199">
        <f>G20</f>
        <v>476.85899999999998</v>
      </c>
    </row>
    <row r="20" spans="1:7" x14ac:dyDescent="0.2">
      <c r="A20" s="11" t="s">
        <v>42</v>
      </c>
      <c r="B20" s="11">
        <v>3400000000</v>
      </c>
      <c r="C20" s="11">
        <v>240</v>
      </c>
      <c r="D20" s="196">
        <f>SUM('прил 6 '!F154+'прил 6 '!F95+'прил 6 '!F86+'прил 6 '!F62+'прил 6 '!F54+'прил 6 '!F27)</f>
        <v>2609.2879999999996</v>
      </c>
      <c r="E20" s="196">
        <f>SUM('прил 6 '!G95+'прил 6 '!G62)</f>
        <v>477.20400000000001</v>
      </c>
      <c r="F20" s="196">
        <f>SUM('прил 6 '!H154+'прил 6 '!H95+'прил 6 '!H86+'прил 6 '!H62+'прил 6 '!H27)</f>
        <v>2604.9450000000002</v>
      </c>
      <c r="G20" s="196">
        <f>SUM('прил 6 '!I95+'прил 6 '!I62)</f>
        <v>476.85899999999998</v>
      </c>
    </row>
    <row r="21" spans="1:7" x14ac:dyDescent="0.2">
      <c r="A21" s="11" t="s">
        <v>47</v>
      </c>
      <c r="B21" s="11">
        <v>3400000000</v>
      </c>
      <c r="C21" s="11">
        <v>500</v>
      </c>
      <c r="D21" s="196">
        <f>D22</f>
        <v>326.48500000000001</v>
      </c>
      <c r="E21" s="196">
        <f t="shared" ref="E21:G21" si="3">E22</f>
        <v>0</v>
      </c>
      <c r="F21" s="196">
        <f>F22</f>
        <v>326.48500000000001</v>
      </c>
      <c r="G21" s="196">
        <f t="shared" si="3"/>
        <v>0</v>
      </c>
    </row>
    <row r="22" spans="1:7" x14ac:dyDescent="0.2">
      <c r="A22" s="11" t="s">
        <v>48</v>
      </c>
      <c r="B22" s="11">
        <v>3400000000</v>
      </c>
      <c r="C22" s="11">
        <v>540</v>
      </c>
      <c r="D22" s="196">
        <f>SUM('прил 6 '!F175+'прил 6 '!F156+'прил 6 '!F99+'прил 6 '!F56+'прил 6 '!F41+'прил 6 '!F33)</f>
        <v>326.48500000000001</v>
      </c>
      <c r="E22" s="196">
        <f>'[3]Ведом прил 6'!G33+'[3]Ведом прил 6'!G41+'[3]Ведом прил 6'!G54+'[3]Ведом прил 6'!G97+'[3]Ведом прил 6'!G154+'[3]Ведом прил 6'!G173</f>
        <v>0</v>
      </c>
      <c r="F22" s="196">
        <f>SUM('прил 6 '!H175+'прил 6 '!H156+'прил 6 '!H99+'прил 6 '!H56+'прил 6 '!H41+'прил 6 '!H33)</f>
        <v>326.48500000000001</v>
      </c>
      <c r="G22" s="196">
        <f>'[3]Ведом прил 6'!I33+'[3]Ведом прил 6'!I41+'[3]Ведом прил 6'!I54+'[3]Ведом прил 6'!I97+'[3]Ведом прил 6'!I154+'[3]Ведом прил 6'!I173</f>
        <v>0</v>
      </c>
    </row>
    <row r="23" spans="1:7" x14ac:dyDescent="0.2">
      <c r="A23" s="11" t="s">
        <v>43</v>
      </c>
      <c r="B23" s="11">
        <v>3400000000</v>
      </c>
      <c r="C23" s="11">
        <v>800</v>
      </c>
      <c r="D23" s="196">
        <f>D24</f>
        <v>28.355</v>
      </c>
      <c r="E23" s="196">
        <f t="shared" ref="E23:G23" si="4">E24</f>
        <v>0</v>
      </c>
      <c r="F23" s="196">
        <f>F24</f>
        <v>28.355</v>
      </c>
      <c r="G23" s="196">
        <f t="shared" si="4"/>
        <v>0</v>
      </c>
    </row>
    <row r="24" spans="1:7" x14ac:dyDescent="0.2">
      <c r="A24" s="11" t="s">
        <v>44</v>
      </c>
      <c r="B24" s="11">
        <v>3400000000</v>
      </c>
      <c r="C24" s="11">
        <v>850</v>
      </c>
      <c r="D24" s="196">
        <f>SUM('прил 6 '!F158)</f>
        <v>28.355</v>
      </c>
      <c r="E24" s="196">
        <f>'[3]Ведом прил 6'!G156</f>
        <v>0</v>
      </c>
      <c r="F24" s="196">
        <f>SUM('прил 6 '!H158)</f>
        <v>28.355</v>
      </c>
      <c r="G24" s="196">
        <f>'[3]Ведом прил 6'!I156</f>
        <v>0</v>
      </c>
    </row>
    <row r="25" spans="1:7" s="201" customFormat="1" ht="25.5" hidden="1" x14ac:dyDescent="0.2">
      <c r="A25" s="60" t="s">
        <v>213</v>
      </c>
      <c r="B25" s="60">
        <v>4500000000</v>
      </c>
      <c r="C25" s="200"/>
      <c r="D25" s="198">
        <f>D26</f>
        <v>0</v>
      </c>
      <c r="E25" s="198">
        <f t="shared" ref="E25:G26" si="5">E26</f>
        <v>0</v>
      </c>
      <c r="F25" s="198">
        <f>F26</f>
        <v>0</v>
      </c>
      <c r="G25" s="198">
        <f t="shared" si="5"/>
        <v>0</v>
      </c>
    </row>
    <row r="26" spans="1:7" hidden="1" x14ac:dyDescent="0.2">
      <c r="A26" s="11" t="s">
        <v>41</v>
      </c>
      <c r="B26" s="11">
        <v>4500000000</v>
      </c>
      <c r="C26" s="195">
        <v>200</v>
      </c>
      <c r="D26" s="196">
        <f>D27</f>
        <v>0</v>
      </c>
      <c r="E26" s="196">
        <f t="shared" si="5"/>
        <v>0</v>
      </c>
      <c r="F26" s="196">
        <f>F27</f>
        <v>0</v>
      </c>
      <c r="G26" s="196">
        <f t="shared" si="5"/>
        <v>0</v>
      </c>
    </row>
    <row r="27" spans="1:7" hidden="1" x14ac:dyDescent="0.2">
      <c r="A27" s="11" t="s">
        <v>42</v>
      </c>
      <c r="B27" s="60">
        <v>4500000000</v>
      </c>
      <c r="C27" s="195">
        <v>240</v>
      </c>
      <c r="D27" s="196">
        <f>'[3]Ведом прил 6'!F87</f>
        <v>0</v>
      </c>
      <c r="E27" s="196">
        <f>'[3]Ведом прил 6'!G87</f>
        <v>0</v>
      </c>
      <c r="F27" s="196">
        <f>'[3]Ведом прил 6'!H87</f>
        <v>0</v>
      </c>
      <c r="G27" s="196">
        <f>'[3]Ведом прил 6'!I87</f>
        <v>0</v>
      </c>
    </row>
    <row r="28" spans="1:7" ht="19.5" customHeight="1" x14ac:dyDescent="0.2">
      <c r="A28" s="35" t="s">
        <v>50</v>
      </c>
      <c r="B28" s="62" t="s">
        <v>139</v>
      </c>
      <c r="C28" s="63"/>
      <c r="D28" s="198">
        <f>D29</f>
        <v>15</v>
      </c>
      <c r="E28" s="198">
        <f>E29</f>
        <v>0</v>
      </c>
      <c r="F28" s="198">
        <f>F29</f>
        <v>15</v>
      </c>
      <c r="G28" s="198">
        <f>G29</f>
        <v>0</v>
      </c>
    </row>
    <row r="29" spans="1:7" s="17" customFormat="1" ht="38.25" x14ac:dyDescent="0.2">
      <c r="A29" s="16" t="s">
        <v>145</v>
      </c>
      <c r="B29" s="49" t="s">
        <v>140</v>
      </c>
      <c r="C29" s="57"/>
      <c r="D29" s="196">
        <f>D32</f>
        <v>15</v>
      </c>
      <c r="E29" s="199">
        <f>E32</f>
        <v>0</v>
      </c>
      <c r="F29" s="196">
        <f>F32</f>
        <v>15</v>
      </c>
      <c r="G29" s="199">
        <f>G32</f>
        <v>0</v>
      </c>
    </row>
    <row r="30" spans="1:7" s="17" customFormat="1" ht="38.25" hidden="1" x14ac:dyDescent="0.2">
      <c r="A30" s="11" t="s">
        <v>39</v>
      </c>
      <c r="B30" s="49" t="s">
        <v>140</v>
      </c>
      <c r="C30" s="57">
        <v>100</v>
      </c>
      <c r="D30" s="196" t="e">
        <f>D31</f>
        <v>#REF!</v>
      </c>
      <c r="E30" s="199" t="e">
        <f>E31</f>
        <v>#REF!</v>
      </c>
      <c r="F30" s="196" t="e">
        <f>F31</f>
        <v>#REF!</v>
      </c>
      <c r="G30" s="199" t="e">
        <f>G31</f>
        <v>#REF!</v>
      </c>
    </row>
    <row r="31" spans="1:7" s="17" customFormat="1" hidden="1" x14ac:dyDescent="0.2">
      <c r="A31" s="11" t="s">
        <v>40</v>
      </c>
      <c r="B31" s="49" t="s">
        <v>140</v>
      </c>
      <c r="C31" s="57">
        <v>120</v>
      </c>
      <c r="D31" s="196" t="e">
        <f>'[3]Ведом прил 6'!#REF!+'[3]Ведом прил 6'!F179+'[3]Ведом прил 6'!#REF!</f>
        <v>#REF!</v>
      </c>
      <c r="E31" s="199" t="e">
        <f>'[3]Ведом прил 6'!#REF!+'[3]Ведом прил 6'!G179+'[3]Ведом прил 6'!#REF!</f>
        <v>#REF!</v>
      </c>
      <c r="F31" s="196" t="e">
        <f>'[3]Ведом прил 6'!#REF!+'[3]Ведом прил 6'!H179+'[3]Ведом прил 6'!#REF!</f>
        <v>#REF!</v>
      </c>
      <c r="G31" s="199" t="e">
        <f>'[3]Ведом прил 6'!#REF!+'[3]Ведом прил 6'!I179+'[3]Ведом прил 6'!#REF!</f>
        <v>#REF!</v>
      </c>
    </row>
    <row r="32" spans="1:7" s="17" customFormat="1" ht="14.25" customHeight="1" x14ac:dyDescent="0.2">
      <c r="A32" s="16" t="s">
        <v>43</v>
      </c>
      <c r="B32" s="49" t="s">
        <v>140</v>
      </c>
      <c r="C32" s="57">
        <v>800</v>
      </c>
      <c r="D32" s="196">
        <f>D33</f>
        <v>15</v>
      </c>
      <c r="E32" s="199">
        <f>E33</f>
        <v>0</v>
      </c>
      <c r="F32" s="196">
        <f>F33</f>
        <v>15</v>
      </c>
      <c r="G32" s="199">
        <f>G33</f>
        <v>0</v>
      </c>
    </row>
    <row r="33" spans="1:7" s="17" customFormat="1" ht="12" customHeight="1" x14ac:dyDescent="0.2">
      <c r="A33" s="16" t="s">
        <v>74</v>
      </c>
      <c r="B33" s="49" t="s">
        <v>140</v>
      </c>
      <c r="C33" s="57">
        <v>870</v>
      </c>
      <c r="D33" s="196">
        <f>SUM('прил 7 '!C15)</f>
        <v>15</v>
      </c>
      <c r="E33" s="199">
        <f>'[3]Ведом прил 6'!G46</f>
        <v>0</v>
      </c>
      <c r="F33" s="196">
        <f>SUM('прил 7 '!E15)</f>
        <v>15</v>
      </c>
      <c r="G33" s="199">
        <f>'[3]Ведом прил 6'!I46</f>
        <v>0</v>
      </c>
    </row>
    <row r="34" spans="1:7" s="17" customFormat="1" ht="0.75" hidden="1" customHeight="1" x14ac:dyDescent="0.2">
      <c r="A34" s="16" t="s">
        <v>146</v>
      </c>
      <c r="B34" s="49" t="s">
        <v>141</v>
      </c>
      <c r="C34" s="57"/>
      <c r="D34" s="196">
        <f t="shared" ref="D34:G35" si="6">D35</f>
        <v>0</v>
      </c>
      <c r="E34" s="199">
        <f t="shared" si="6"/>
        <v>0</v>
      </c>
      <c r="F34" s="196">
        <f t="shared" si="6"/>
        <v>0</v>
      </c>
      <c r="G34" s="199">
        <f t="shared" si="6"/>
        <v>0</v>
      </c>
    </row>
    <row r="35" spans="1:7" s="17" customFormat="1" hidden="1" x14ac:dyDescent="0.2">
      <c r="A35" s="16" t="s">
        <v>41</v>
      </c>
      <c r="B35" s="49" t="s">
        <v>141</v>
      </c>
      <c r="C35" s="57">
        <v>200</v>
      </c>
      <c r="D35" s="196">
        <f t="shared" si="6"/>
        <v>0</v>
      </c>
      <c r="E35" s="199">
        <f t="shared" si="6"/>
        <v>0</v>
      </c>
      <c r="F35" s="196">
        <f t="shared" si="6"/>
        <v>0</v>
      </c>
      <c r="G35" s="199">
        <f t="shared" si="6"/>
        <v>0</v>
      </c>
    </row>
    <row r="36" spans="1:7" s="17" customFormat="1" hidden="1" x14ac:dyDescent="0.2">
      <c r="A36" s="16" t="s">
        <v>42</v>
      </c>
      <c r="B36" s="49" t="s">
        <v>141</v>
      </c>
      <c r="C36" s="57">
        <v>240</v>
      </c>
      <c r="D36" s="196">
        <f>'[3]Ведом прил 6'!F74</f>
        <v>0</v>
      </c>
      <c r="E36" s="199">
        <f>'[3]Ведом прил 6'!G74</f>
        <v>0</v>
      </c>
      <c r="F36" s="196">
        <f>'[3]Ведом прил 6'!H74</f>
        <v>0</v>
      </c>
      <c r="G36" s="199">
        <f>'[3]Ведом прил 6'!I74</f>
        <v>0</v>
      </c>
    </row>
    <row r="37" spans="1:7" s="17" customFormat="1" ht="0.75" hidden="1" customHeight="1" x14ac:dyDescent="0.2">
      <c r="A37" s="16" t="s">
        <v>144</v>
      </c>
      <c r="B37" s="49" t="s">
        <v>143</v>
      </c>
      <c r="C37" s="57"/>
      <c r="D37" s="196">
        <f t="shared" ref="D37:G38" si="7">D38</f>
        <v>414.32600000000002</v>
      </c>
      <c r="E37" s="199">
        <f t="shared" si="7"/>
        <v>414.32600000000002</v>
      </c>
      <c r="F37" s="196">
        <f t="shared" si="7"/>
        <v>415.99</v>
      </c>
      <c r="G37" s="199">
        <f t="shared" si="7"/>
        <v>415.99</v>
      </c>
    </row>
    <row r="38" spans="1:7" s="17" customFormat="1" hidden="1" x14ac:dyDescent="0.2">
      <c r="A38" s="16" t="s">
        <v>41</v>
      </c>
      <c r="B38" s="49" t="s">
        <v>143</v>
      </c>
      <c r="C38" s="57">
        <v>200</v>
      </c>
      <c r="D38" s="196">
        <f t="shared" si="7"/>
        <v>414.32600000000002</v>
      </c>
      <c r="E38" s="199">
        <f t="shared" si="7"/>
        <v>414.32600000000002</v>
      </c>
      <c r="F38" s="196">
        <f t="shared" si="7"/>
        <v>415.99</v>
      </c>
      <c r="G38" s="199">
        <f t="shared" si="7"/>
        <v>415.99</v>
      </c>
    </row>
    <row r="39" spans="1:7" s="17" customFormat="1" hidden="1" x14ac:dyDescent="0.2">
      <c r="A39" s="16" t="s">
        <v>42</v>
      </c>
      <c r="B39" s="49" t="s">
        <v>143</v>
      </c>
      <c r="C39" s="57">
        <v>240</v>
      </c>
      <c r="D39" s="196">
        <f>'[3]Ведом прил 6'!F93</f>
        <v>414.32600000000002</v>
      </c>
      <c r="E39" s="199">
        <f>'[3]Ведом прил 6'!G93</f>
        <v>414.32600000000002</v>
      </c>
      <c r="F39" s="196">
        <f>'[3]Ведом прил 6'!H93</f>
        <v>415.99</v>
      </c>
      <c r="G39" s="199">
        <f>'[3]Ведом прил 6'!I93</f>
        <v>415.99</v>
      </c>
    </row>
    <row r="40" spans="1:7" s="17" customFormat="1" ht="1.5" hidden="1" customHeight="1" x14ac:dyDescent="0.2">
      <c r="A40" s="16" t="s">
        <v>147</v>
      </c>
      <c r="B40" s="49" t="s">
        <v>142</v>
      </c>
      <c r="C40" s="57"/>
      <c r="D40" s="196" t="e">
        <f t="shared" ref="D40:G41" si="8">D41</f>
        <v>#REF!</v>
      </c>
      <c r="E40" s="199" t="e">
        <f t="shared" si="8"/>
        <v>#REF!</v>
      </c>
      <c r="F40" s="196" t="e">
        <f t="shared" si="8"/>
        <v>#REF!</v>
      </c>
      <c r="G40" s="199" t="e">
        <f t="shared" si="8"/>
        <v>#REF!</v>
      </c>
    </row>
    <row r="41" spans="1:7" ht="25.5" hidden="1" x14ac:dyDescent="0.2">
      <c r="A41" s="16" t="s">
        <v>90</v>
      </c>
      <c r="B41" s="49" t="s">
        <v>142</v>
      </c>
      <c r="C41" s="57">
        <v>400</v>
      </c>
      <c r="D41" s="196" t="e">
        <f t="shared" si="8"/>
        <v>#REF!</v>
      </c>
      <c r="E41" s="199" t="e">
        <f t="shared" si="8"/>
        <v>#REF!</v>
      </c>
      <c r="F41" s="196" t="e">
        <f t="shared" si="8"/>
        <v>#REF!</v>
      </c>
      <c r="G41" s="199" t="e">
        <f t="shared" si="8"/>
        <v>#REF!</v>
      </c>
    </row>
    <row r="42" spans="1:7" hidden="1" x14ac:dyDescent="0.2">
      <c r="A42" s="16" t="s">
        <v>91</v>
      </c>
      <c r="B42" s="49" t="s">
        <v>142</v>
      </c>
      <c r="C42" s="57">
        <v>410</v>
      </c>
      <c r="D42" s="196" t="e">
        <f>'[3]Ведом прил 6'!#REF!</f>
        <v>#REF!</v>
      </c>
      <c r="E42" s="199" t="e">
        <f>'[3]Ведом прил 6'!#REF!</f>
        <v>#REF!</v>
      </c>
      <c r="F42" s="196" t="e">
        <f>'[3]Ведом прил 6'!#REF!</f>
        <v>#REF!</v>
      </c>
      <c r="G42" s="199" t="e">
        <f>'[3]Ведом прил 6'!#REF!</f>
        <v>#REF!</v>
      </c>
    </row>
    <row r="43" spans="1:7" x14ac:dyDescent="0.2">
      <c r="A43" s="202" t="s">
        <v>214</v>
      </c>
      <c r="B43" s="49"/>
      <c r="C43" s="57"/>
      <c r="D43" s="198">
        <f>SUM('прил 7 '!C31)</f>
        <v>186.17</v>
      </c>
      <c r="E43" s="196">
        <f>'[3]Ведом прил 6'!G181</f>
        <v>0</v>
      </c>
      <c r="F43" s="198">
        <f>SUM('прил 7 '!E31)</f>
        <v>385.28699999999998</v>
      </c>
      <c r="G43" s="196">
        <f>'[3]Ведом прил 6'!I181</f>
        <v>0</v>
      </c>
    </row>
    <row r="44" spans="1:7" ht="12.75" customHeight="1" x14ac:dyDescent="0.2">
      <c r="A44" s="56" t="s">
        <v>6</v>
      </c>
      <c r="B44" s="56"/>
      <c r="C44" s="58"/>
      <c r="D44" s="198">
        <f>D12+D15+D25+D28+D43</f>
        <v>8488.5529999999981</v>
      </c>
      <c r="E44" s="198">
        <f t="shared" ref="E44" si="9">E12+E15+E25+E28+E43</f>
        <v>1041.7370000000001</v>
      </c>
      <c r="F44" s="198">
        <f>F12+F15+F25+F28+F43</f>
        <v>8751.7019999999993</v>
      </c>
      <c r="G44" s="198">
        <f t="shared" ref="G44" si="10">G12+G15+G25+G28+G43</f>
        <v>1045.9669999999999</v>
      </c>
    </row>
    <row r="45" spans="1:7" ht="19.5" customHeight="1" x14ac:dyDescent="0.2">
      <c r="D45" s="74"/>
    </row>
    <row r="46" spans="1:7" x14ac:dyDescent="0.2">
      <c r="D46" s="74"/>
    </row>
  </sheetData>
  <sheetProtection selectLockedCells="1" selectUnlockedCells="1"/>
  <mergeCells count="12">
    <mergeCell ref="E1:G1"/>
    <mergeCell ref="B2:G2"/>
    <mergeCell ref="A3:G3"/>
    <mergeCell ref="A4:G4"/>
    <mergeCell ref="B5:G5"/>
    <mergeCell ref="A7:G7"/>
    <mergeCell ref="A9:A11"/>
    <mergeCell ref="B9:B11"/>
    <mergeCell ref="C9:C11"/>
    <mergeCell ref="D9:G9"/>
    <mergeCell ref="D10:E10"/>
    <mergeCell ref="F10:G10"/>
  </mergeCells>
  <pageMargins left="0.59055118110236227" right="0.39370078740157483" top="0" bottom="0" header="0" footer="0"/>
  <pageSetup paperSize="9" scale="89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601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5601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текст</vt:lpstr>
      <vt:lpstr>доходы  прил 3</vt:lpstr>
      <vt:lpstr>Ведом прил 4</vt:lpstr>
      <vt:lpstr>Функц прил 5</vt:lpstr>
      <vt:lpstr>прил 6 </vt:lpstr>
      <vt:lpstr>прил 7 </vt:lpstr>
      <vt:lpstr>прил 8 </vt:lpstr>
      <vt:lpstr>ЦСР прил 11</vt:lpstr>
      <vt:lpstr>ЦСР прил 12 </vt:lpstr>
      <vt:lpstr>'Ведом прил 4'!Область_печати</vt:lpstr>
      <vt:lpstr>'доходы  прил 3'!Область_печати</vt:lpstr>
      <vt:lpstr>'прил 6 '!Область_печати</vt:lpstr>
      <vt:lpstr>'прил 7 '!Область_печати</vt:lpstr>
      <vt:lpstr>'прил 8 '!Область_печати</vt:lpstr>
      <vt:lpstr>текст!Область_печати</vt:lpstr>
      <vt:lpstr>'Функц прил 5'!Область_печати</vt:lpstr>
      <vt:lpstr>'ЦСР прил 11'!Область_печати</vt:lpstr>
      <vt:lpstr>'ЦСР прил 12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2023-10-04T05:50:45Z</cp:lastPrinted>
  <dcterms:created xsi:type="dcterms:W3CDTF">2016-12-23T12:59:32Z</dcterms:created>
  <dcterms:modified xsi:type="dcterms:W3CDTF">2023-10-04T06:42:50Z</dcterms:modified>
</cp:coreProperties>
</file>