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Шамкина\РЕШЕНИЯ СОБРАНИЯ\Решения Собрания 2024\Решение 345 от 31.10.2024\"/>
    </mc:Choice>
  </mc:AlternateContent>
  <bookViews>
    <workbookView xWindow="0" yWindow="0" windowWidth="28800" windowHeight="11265" activeTab="1"/>
  </bookViews>
  <sheets>
    <sheet name="4_Ведом" sheetId="1" r:id="rId1"/>
    <sheet name="8_ФКР" sheetId="2" r:id="rId2"/>
    <sheet name="6_ЦСР_МП" sheetId="7" r:id="rId3"/>
    <sheet name="для работы" sheetId="8" r:id="rId4"/>
  </sheets>
  <externalReferences>
    <externalReference r:id="rId5"/>
  </externalReferences>
  <definedNames>
    <definedName name="_xlnm._FilterDatabase" localSheetId="0" hidden="1">'4_Ведом'!$A$8:$G$15</definedName>
    <definedName name="Items">#REF!</definedName>
    <definedName name="КВСР">[1]список!$D$2:$D$17</definedName>
    <definedName name="НаименДолжн">'[1]Штатное расписание'!$B$8:$B$307</definedName>
    <definedName name="_xlnm.Print_Area" localSheetId="0">'4_Ведом'!$A$1:$H$370</definedName>
    <definedName name="_xlnm.Print_Area" localSheetId="2">'6_ЦСР_МП'!$A$2:$F$244</definedName>
    <definedName name="_xlnm.Print_Area" localSheetId="1">'8_ФКР'!$A$1:$E$101</definedName>
    <definedName name="Организация">OFFSET([1]список!$E$1,MATCH('[1]Данные по учрежд'!$B$2,[1]список!$E$1:$E$65536,0)-1,1,COUNTIF([1]список!$E$1:$E$65536,'[1]Данные по учрежд'!$B$2),1)</definedName>
    <definedName name="СубКОСГУ">[1]список!$B$1:$B$17</definedName>
    <definedName name="ТипСредств">[1]список!$C$2:$C$8</definedName>
    <definedName name="ЭКР">[1]список!$A$2:$A$21</definedName>
  </definedNames>
  <calcPr calcId="162913"/>
</workbook>
</file>

<file path=xl/calcChain.xml><?xml version="1.0" encoding="utf-8"?>
<calcChain xmlns="http://schemas.openxmlformats.org/spreadsheetml/2006/main">
  <c r="D76" i="7" l="1"/>
  <c r="D75" i="7" s="1"/>
  <c r="E74" i="7"/>
  <c r="D74" i="7"/>
  <c r="F284" i="1" l="1"/>
  <c r="E151" i="7" l="1"/>
  <c r="E150" i="7" s="1"/>
  <c r="E149" i="7"/>
  <c r="E148" i="7" s="1"/>
  <c r="E146" i="7"/>
  <c r="E145" i="7" s="1"/>
  <c r="E144" i="7"/>
  <c r="E143" i="7" s="1"/>
  <c r="E125" i="7"/>
  <c r="E147" i="7" l="1"/>
  <c r="D61" i="7"/>
  <c r="D60" i="7" s="1"/>
  <c r="A61" i="7"/>
  <c r="A60" i="7"/>
  <c r="F286" i="1"/>
  <c r="E141" i="7" l="1"/>
  <c r="E140" i="7" s="1"/>
  <c r="E139" i="7" s="1"/>
  <c r="E93" i="7" l="1"/>
  <c r="E92" i="7" s="1"/>
  <c r="D93" i="7"/>
  <c r="D92" i="7" s="1"/>
  <c r="F218" i="1"/>
  <c r="F217" i="1" s="1"/>
  <c r="G80" i="1"/>
  <c r="G79" i="1" s="1"/>
  <c r="G78" i="1" s="1"/>
  <c r="F106" i="8" l="1"/>
  <c r="D79" i="7"/>
  <c r="C21" i="2"/>
  <c r="F76" i="1"/>
  <c r="F75" i="1" s="1"/>
  <c r="F74" i="1" s="1"/>
  <c r="F19" i="8" l="1"/>
  <c r="F18" i="8" s="1"/>
  <c r="F105" i="8"/>
  <c r="F104" i="8" s="1"/>
  <c r="F103" i="8" s="1"/>
  <c r="F102" i="8" s="1"/>
  <c r="D78" i="7"/>
  <c r="D20" i="2"/>
  <c r="F178" i="1"/>
  <c r="F164" i="1"/>
  <c r="F243" i="1"/>
  <c r="F242" i="1" s="1"/>
  <c r="F241" i="1" s="1"/>
  <c r="C20" i="2" s="1"/>
  <c r="G147" i="8" l="1"/>
  <c r="G146" i="8" s="1"/>
  <c r="G145" i="8" s="1"/>
  <c r="G144" i="8" s="1"/>
  <c r="F147" i="8"/>
  <c r="F146" i="8" s="1"/>
  <c r="F145" i="8" s="1"/>
  <c r="F144" i="8" s="1"/>
  <c r="E168" i="7"/>
  <c r="E167" i="7" s="1"/>
  <c r="E166" i="7" s="1"/>
  <c r="D168" i="7"/>
  <c r="D167" i="7" s="1"/>
  <c r="D166" i="7" s="1"/>
  <c r="D31" i="2"/>
  <c r="C31" i="2"/>
  <c r="G301" i="1"/>
  <c r="G300" i="1" s="1"/>
  <c r="G299" i="1" s="1"/>
  <c r="F301" i="1"/>
  <c r="F300" i="1" s="1"/>
  <c r="F299" i="1" s="1"/>
  <c r="G86" i="8" l="1"/>
  <c r="G85" i="8" s="1"/>
  <c r="F86" i="8"/>
  <c r="F85" i="8" s="1"/>
  <c r="E88" i="7"/>
  <c r="E87" i="7" s="1"/>
  <c r="D88" i="7"/>
  <c r="D87" i="7" s="1"/>
  <c r="F213" i="1"/>
  <c r="D57" i="7" l="1"/>
  <c r="D56" i="7" s="1"/>
  <c r="F101" i="8"/>
  <c r="F119" i="8"/>
  <c r="F118" i="8" s="1"/>
  <c r="F282" i="1"/>
  <c r="F281" i="1" s="1"/>
  <c r="E31" i="7" l="1"/>
  <c r="D31" i="7"/>
  <c r="G198" i="8" l="1"/>
  <c r="G197" i="8" s="1"/>
  <c r="G196" i="8" s="1"/>
  <c r="F198" i="8"/>
  <c r="F197" i="8" s="1"/>
  <c r="F196" i="8" s="1"/>
  <c r="G231" i="8"/>
  <c r="F231" i="8"/>
  <c r="G228" i="8"/>
  <c r="F228" i="8"/>
  <c r="G250" i="8"/>
  <c r="F250" i="8"/>
  <c r="G246" i="8"/>
  <c r="F246" i="8"/>
  <c r="F241" i="8"/>
  <c r="G236" i="8"/>
  <c r="F236" i="8"/>
  <c r="G219" i="8"/>
  <c r="G218" i="8" s="1"/>
  <c r="G217" i="8" s="1"/>
  <c r="F219" i="8"/>
  <c r="F218" i="8" s="1"/>
  <c r="F217" i="8" s="1"/>
  <c r="G186" i="8"/>
  <c r="G185" i="8" s="1"/>
  <c r="G184" i="8" s="1"/>
  <c r="G183" i="8" s="1"/>
  <c r="G182" i="8" s="1"/>
  <c r="F186" i="8"/>
  <c r="F185" i="8" s="1"/>
  <c r="F184" i="8" s="1"/>
  <c r="F189" i="8"/>
  <c r="F188" i="8" s="1"/>
  <c r="F187" i="8" s="1"/>
  <c r="G181" i="8"/>
  <c r="G180" i="8" s="1"/>
  <c r="G179" i="8" s="1"/>
  <c r="G178" i="8" s="1"/>
  <c r="F181" i="8"/>
  <c r="F180" i="8" s="1"/>
  <c r="F179" i="8" s="1"/>
  <c r="F178" i="8" s="1"/>
  <c r="G177" i="8"/>
  <c r="G176" i="8" s="1"/>
  <c r="G175" i="8" s="1"/>
  <c r="F177" i="8"/>
  <c r="F176" i="8" s="1"/>
  <c r="F175" i="8" s="1"/>
  <c r="G174" i="8"/>
  <c r="F174" i="8"/>
  <c r="G170" i="8"/>
  <c r="G167" i="8"/>
  <c r="F167" i="8"/>
  <c r="F170" i="8"/>
  <c r="G164" i="8"/>
  <c r="G163" i="8" s="1"/>
  <c r="G162" i="8" s="1"/>
  <c r="F164" i="8"/>
  <c r="F163" i="8" s="1"/>
  <c r="F162" i="8" s="1"/>
  <c r="G160" i="8"/>
  <c r="F160" i="8"/>
  <c r="G157" i="8"/>
  <c r="F157" i="8"/>
  <c r="G152" i="8"/>
  <c r="G151" i="8" s="1"/>
  <c r="G150" i="8" s="1"/>
  <c r="G149" i="8" s="1"/>
  <c r="G148" i="8" s="1"/>
  <c r="F152" i="8"/>
  <c r="F151" i="8" s="1"/>
  <c r="F150" i="8" s="1"/>
  <c r="F149" i="8" s="1"/>
  <c r="F148" i="8" s="1"/>
  <c r="F143" i="8"/>
  <c r="G139" i="8"/>
  <c r="G138" i="8" s="1"/>
  <c r="G137" i="8" s="1"/>
  <c r="G136" i="8" s="1"/>
  <c r="F139" i="8"/>
  <c r="F138" i="8" s="1"/>
  <c r="F137" i="8" s="1"/>
  <c r="F136" i="8" s="1"/>
  <c r="G129" i="8"/>
  <c r="G128" i="8" s="1"/>
  <c r="G127" i="8" s="1"/>
  <c r="F129" i="8"/>
  <c r="F128" i="8" s="1"/>
  <c r="F127" i="8" s="1"/>
  <c r="G132" i="8"/>
  <c r="F132" i="8"/>
  <c r="G134" i="8"/>
  <c r="F134" i="8"/>
  <c r="G111" i="8"/>
  <c r="G113" i="8"/>
  <c r="G115" i="8"/>
  <c r="F115" i="8"/>
  <c r="F113" i="8"/>
  <c r="F111" i="8"/>
  <c r="G125" i="8"/>
  <c r="F125" i="8"/>
  <c r="G121" i="8"/>
  <c r="F121" i="8"/>
  <c r="G79" i="8"/>
  <c r="G78" i="8" s="1"/>
  <c r="G77" i="8" s="1"/>
  <c r="F79" i="8"/>
  <c r="F78" i="8" s="1"/>
  <c r="F77" i="8" s="1"/>
  <c r="G99" i="8"/>
  <c r="G97" i="8"/>
  <c r="G98" i="8"/>
  <c r="F98" i="8"/>
  <c r="F97" i="8"/>
  <c r="G91" i="8"/>
  <c r="G90" i="8" s="1"/>
  <c r="F91" i="8"/>
  <c r="F90" i="8" s="1"/>
  <c r="G93" i="8"/>
  <c r="G94" i="8"/>
  <c r="F94" i="8"/>
  <c r="F93" i="8"/>
  <c r="G84" i="8"/>
  <c r="G88" i="8"/>
  <c r="F88" i="8"/>
  <c r="F84" i="8"/>
  <c r="G82" i="8"/>
  <c r="F82" i="8"/>
  <c r="G73" i="8"/>
  <c r="G71" i="8"/>
  <c r="G69" i="8"/>
  <c r="G76" i="8"/>
  <c r="F76" i="8"/>
  <c r="F73" i="8"/>
  <c r="F71" i="8"/>
  <c r="F69" i="8"/>
  <c r="F65" i="8"/>
  <c r="G59" i="8"/>
  <c r="F59" i="8"/>
  <c r="G57" i="8"/>
  <c r="F57" i="8"/>
  <c r="G52" i="8"/>
  <c r="F52" i="8"/>
  <c r="G50" i="8"/>
  <c r="F50" i="8"/>
  <c r="G30" i="8"/>
  <c r="G32" i="8"/>
  <c r="G40" i="8"/>
  <c r="G42" i="8"/>
  <c r="F42" i="8"/>
  <c r="F40" i="8"/>
  <c r="G36" i="8"/>
  <c r="F36" i="8"/>
  <c r="G35" i="8"/>
  <c r="G34" i="8" s="1"/>
  <c r="F35" i="8"/>
  <c r="F34" i="8" s="1"/>
  <c r="F33" i="8"/>
  <c r="F32" i="8" s="1"/>
  <c r="F31" i="8"/>
  <c r="F30" i="8" s="1"/>
  <c r="G28" i="8"/>
  <c r="F28" i="8"/>
  <c r="G26" i="8"/>
  <c r="F26" i="8"/>
  <c r="F25" i="8" s="1"/>
  <c r="F23" i="8"/>
  <c r="F183" i="8" l="1"/>
  <c r="F182" i="8" s="1"/>
  <c r="G29" i="8"/>
  <c r="F92" i="8"/>
  <c r="F89" i="8" s="1"/>
  <c r="F29" i="8"/>
  <c r="G213" i="8"/>
  <c r="G212" i="8" s="1"/>
  <c r="G211" i="8"/>
  <c r="G210" i="8" s="1"/>
  <c r="F213" i="8"/>
  <c r="F212" i="8" s="1"/>
  <c r="F211" i="8"/>
  <c r="F210" i="8" s="1"/>
  <c r="G216" i="8"/>
  <c r="G215" i="8" s="1"/>
  <c r="G214" i="8" s="1"/>
  <c r="F216" i="8"/>
  <c r="F215" i="8" s="1"/>
  <c r="F214" i="8" s="1"/>
  <c r="F223" i="8"/>
  <c r="F222" i="8" s="1"/>
  <c r="F221" i="8" s="1"/>
  <c r="F220" i="8" s="1"/>
  <c r="G227" i="8"/>
  <c r="G226" i="8" s="1"/>
  <c r="G230" i="8"/>
  <c r="G229" i="8" s="1"/>
  <c r="F227" i="8"/>
  <c r="F226" i="8" s="1"/>
  <c r="F230" i="8"/>
  <c r="F229" i="8" s="1"/>
  <c r="F235" i="8"/>
  <c r="F234" i="8" s="1"/>
  <c r="F233" i="8" s="1"/>
  <c r="F232" i="8" s="1"/>
  <c r="G243" i="8"/>
  <c r="F243" i="8"/>
  <c r="G249" i="8"/>
  <c r="G247" i="8" s="1"/>
  <c r="F249" i="8"/>
  <c r="F247" i="8" s="1"/>
  <c r="F22" i="8"/>
  <c r="F21" i="8" s="1"/>
  <c r="G17" i="8"/>
  <c r="G16" i="8" s="1"/>
  <c r="F17" i="8"/>
  <c r="F16" i="8" s="1"/>
  <c r="D95" i="8"/>
  <c r="F58" i="8"/>
  <c r="F56" i="8"/>
  <c r="F100" i="8"/>
  <c r="F99" i="8" s="1"/>
  <c r="G96" i="8"/>
  <c r="G95" i="8" s="1"/>
  <c r="G159" i="8"/>
  <c r="G158" i="8" s="1"/>
  <c r="F159" i="8"/>
  <c r="F158" i="8" s="1"/>
  <c r="D158" i="8"/>
  <c r="F142" i="8"/>
  <c r="F141" i="8" s="1"/>
  <c r="F140" i="8" s="1"/>
  <c r="F135" i="8" s="1"/>
  <c r="G41" i="8"/>
  <c r="F41" i="8"/>
  <c r="G39" i="8"/>
  <c r="F39" i="8"/>
  <c r="G194" i="8"/>
  <c r="G193" i="8" s="1"/>
  <c r="G192" i="8" s="1"/>
  <c r="G191" i="8" s="1"/>
  <c r="G133" i="8"/>
  <c r="F133" i="8"/>
  <c r="D134" i="8"/>
  <c r="D133" i="8"/>
  <c r="G131" i="8"/>
  <c r="F131" i="8"/>
  <c r="G87" i="8"/>
  <c r="F87" i="8"/>
  <c r="G83" i="8"/>
  <c r="F83" i="8"/>
  <c r="G81" i="8"/>
  <c r="F81" i="8"/>
  <c r="F64" i="8"/>
  <c r="F63" i="8" s="1"/>
  <c r="F62" i="8" s="1"/>
  <c r="G27" i="8"/>
  <c r="F27" i="8"/>
  <c r="G25" i="8"/>
  <c r="G124" i="8"/>
  <c r="G123" i="8" s="1"/>
  <c r="G122" i="8" s="1"/>
  <c r="F124" i="8"/>
  <c r="F123" i="8" s="1"/>
  <c r="F122" i="8" s="1"/>
  <c r="G120" i="8"/>
  <c r="G117" i="8" s="1"/>
  <c r="G116" i="8" s="1"/>
  <c r="F120" i="8"/>
  <c r="G235" i="8"/>
  <c r="G234" i="8" s="1"/>
  <c r="G233" i="8" s="1"/>
  <c r="G232" i="8" s="1"/>
  <c r="G156" i="8"/>
  <c r="G155" i="8" s="1"/>
  <c r="F156" i="8"/>
  <c r="F155" i="8" s="1"/>
  <c r="G75" i="8"/>
  <c r="G74" i="8" s="1"/>
  <c r="F75" i="8"/>
  <c r="F74" i="8" s="1"/>
  <c r="G114" i="8"/>
  <c r="F114" i="8"/>
  <c r="G112" i="8"/>
  <c r="F112" i="8"/>
  <c r="G110" i="8"/>
  <c r="F110" i="8"/>
  <c r="G72" i="8"/>
  <c r="F72" i="8"/>
  <c r="G70" i="8"/>
  <c r="F70" i="8"/>
  <c r="G68" i="8"/>
  <c r="F68" i="8"/>
  <c r="G54" i="8"/>
  <c r="G53" i="8" s="1"/>
  <c r="G241" i="8"/>
  <c r="G240" i="8" s="1"/>
  <c r="G239" i="8" s="1"/>
  <c r="G238" i="8" s="1"/>
  <c r="G237" i="8" s="1"/>
  <c r="G51" i="8"/>
  <c r="F51" i="8"/>
  <c r="G49" i="8"/>
  <c r="F49" i="8"/>
  <c r="F15" i="8" l="1"/>
  <c r="F14" i="8" s="1"/>
  <c r="G15" i="8"/>
  <c r="G14" i="8" s="1"/>
  <c r="F80" i="8"/>
  <c r="G80" i="8"/>
  <c r="F117" i="8"/>
  <c r="F116" i="8" s="1"/>
  <c r="F209" i="8"/>
  <c r="F208" i="8" s="1"/>
  <c r="G209" i="8"/>
  <c r="G208" i="8" s="1"/>
  <c r="G154" i="8"/>
  <c r="F154" i="8"/>
  <c r="F109" i="8"/>
  <c r="F130" i="8"/>
  <c r="F126" i="8" s="1"/>
  <c r="G130" i="8"/>
  <c r="G126" i="8" s="1"/>
  <c r="G109" i="8"/>
  <c r="F38" i="8"/>
  <c r="F67" i="8"/>
  <c r="G67" i="8"/>
  <c r="G48" i="8"/>
  <c r="G47" i="8" s="1"/>
  <c r="F225" i="8"/>
  <c r="F224" i="8" s="1"/>
  <c r="G225" i="8"/>
  <c r="G224" i="8" s="1"/>
  <c r="F242" i="8"/>
  <c r="G242" i="8"/>
  <c r="F248" i="8"/>
  <c r="G248" i="8"/>
  <c r="F24" i="8"/>
  <c r="G24" i="8"/>
  <c r="G92" i="8"/>
  <c r="G89" i="8" s="1"/>
  <c r="F96" i="8"/>
  <c r="F95" i="8" s="1"/>
  <c r="G38" i="8"/>
  <c r="G310" i="1"/>
  <c r="G107" i="8" l="1"/>
  <c r="F107" i="8"/>
  <c r="F20" i="8"/>
  <c r="F108" i="8"/>
  <c r="G108" i="8"/>
  <c r="F66" i="8"/>
  <c r="G66" i="8"/>
  <c r="G20" i="8"/>
  <c r="G131" i="1"/>
  <c r="F131" i="1"/>
  <c r="E134" i="7" l="1"/>
  <c r="D134" i="7"/>
  <c r="D125" i="7" l="1"/>
  <c r="D105" i="7"/>
  <c r="F235" i="1"/>
  <c r="F234" i="1" s="1"/>
  <c r="F182" i="1"/>
  <c r="D81" i="7" l="1"/>
  <c r="D80" i="7" s="1"/>
  <c r="D77" i="7" s="1"/>
  <c r="D144" i="7" l="1"/>
  <c r="E17" i="7"/>
  <c r="D17" i="7"/>
  <c r="G121" i="1"/>
  <c r="G120" i="1" s="1"/>
  <c r="F121" i="1"/>
  <c r="F120" i="1" s="1"/>
  <c r="F39" i="1"/>
  <c r="F38" i="1" s="1"/>
  <c r="F36" i="1"/>
  <c r="F35" i="1" s="1"/>
  <c r="F34" i="1" l="1"/>
  <c r="G106" i="1" l="1"/>
  <c r="G105" i="1" s="1"/>
  <c r="G104" i="1" s="1"/>
  <c r="D33" i="2" s="1"/>
  <c r="D32" i="2" s="1"/>
  <c r="E132" i="7" l="1"/>
  <c r="D132" i="7"/>
  <c r="E122" i="7" l="1"/>
  <c r="D122" i="7"/>
  <c r="D86" i="7"/>
  <c r="E29" i="7" l="1"/>
  <c r="D29" i="7"/>
  <c r="F106" i="1" l="1"/>
  <c r="F105" i="1" s="1"/>
  <c r="F104" i="1" s="1"/>
  <c r="C33" i="2" s="1"/>
  <c r="C32" i="2" s="1"/>
  <c r="E107" i="7" l="1"/>
  <c r="E106" i="7" s="1"/>
  <c r="D107" i="7"/>
  <c r="D106" i="7" s="1"/>
  <c r="G254" i="1" l="1"/>
  <c r="E73" i="7" l="1"/>
  <c r="G320" i="1"/>
  <c r="G84" i="1"/>
  <c r="G83" i="1" s="1"/>
  <c r="F84" i="1"/>
  <c r="F83" i="1" s="1"/>
  <c r="F206" i="1" l="1"/>
  <c r="F205" i="1" s="1"/>
  <c r="D73" i="7" l="1"/>
  <c r="G187" i="1" l="1"/>
  <c r="F28" i="1" l="1"/>
  <c r="F239" i="1" l="1"/>
  <c r="F238" i="1" s="1"/>
  <c r="E137" i="7" l="1"/>
  <c r="E136" i="7" s="1"/>
  <c r="D137" i="7"/>
  <c r="G297" i="1"/>
  <c r="G296" i="1" s="1"/>
  <c r="F297" i="1"/>
  <c r="F296" i="1" s="1"/>
  <c r="F295" i="1" s="1"/>
  <c r="F206" i="8" s="1"/>
  <c r="G162" i="1" l="1"/>
  <c r="G161" i="1" s="1"/>
  <c r="G160" i="1" s="1"/>
  <c r="G272" i="1"/>
  <c r="G271" i="1" s="1"/>
  <c r="G178" i="1" l="1"/>
  <c r="G172" i="1" s="1"/>
  <c r="G252" i="1" l="1"/>
  <c r="G189" i="1"/>
  <c r="F252" i="1" l="1"/>
  <c r="F133" i="1"/>
  <c r="F130" i="1" s="1"/>
  <c r="G133" i="1"/>
  <c r="G130" i="1" s="1"/>
  <c r="G124" i="1" l="1"/>
  <c r="G201" i="8" s="1"/>
  <c r="G200" i="8" s="1"/>
  <c r="D138" i="7" l="1"/>
  <c r="D136" i="7" s="1"/>
  <c r="G275" i="1"/>
  <c r="G203" i="8" s="1"/>
  <c r="G202" i="8" s="1"/>
  <c r="F278" i="1"/>
  <c r="F207" i="8" s="1"/>
  <c r="F205" i="8" s="1"/>
  <c r="D153" i="7"/>
  <c r="D152" i="7" s="1"/>
  <c r="F362" i="1"/>
  <c r="F61" i="8" l="1"/>
  <c r="F60" i="8" s="1"/>
  <c r="F55" i="8" s="1"/>
  <c r="F223" i="1"/>
  <c r="E135" i="7" l="1"/>
  <c r="D135" i="7"/>
  <c r="G274" i="1"/>
  <c r="F275" i="1"/>
  <c r="F274" i="1" l="1"/>
  <c r="F203" i="8"/>
  <c r="F202" i="8" s="1"/>
  <c r="D133" i="7"/>
  <c r="E133" i="7"/>
  <c r="D151" i="7"/>
  <c r="G357" i="1" l="1"/>
  <c r="G356" i="1" s="1"/>
  <c r="G355" i="1" s="1"/>
  <c r="F360" i="1"/>
  <c r="E142" i="7" l="1"/>
  <c r="D146" i="7"/>
  <c r="D143" i="7"/>
  <c r="E116" i="7"/>
  <c r="D116" i="7"/>
  <c r="E114" i="7"/>
  <c r="D114" i="7"/>
  <c r="G316" i="1"/>
  <c r="F316" i="1"/>
  <c r="F315" i="1" l="1"/>
  <c r="G315" i="1"/>
  <c r="F189" i="1"/>
  <c r="F187" i="1"/>
  <c r="G186" i="1" l="1"/>
  <c r="F186" i="1"/>
  <c r="D149" i="7"/>
  <c r="F358" i="1" l="1"/>
  <c r="F357" i="1" s="1"/>
  <c r="F356" i="1" l="1"/>
  <c r="F355" i="1" s="1"/>
  <c r="E30" i="7" l="1"/>
  <c r="D30" i="7"/>
  <c r="G123" i="1" l="1"/>
  <c r="G119" i="1" s="1"/>
  <c r="F124" i="1"/>
  <c r="F123" i="1" l="1"/>
  <c r="F119" i="1" s="1"/>
  <c r="F201" i="8"/>
  <c r="F200" i="8" s="1"/>
  <c r="F199" i="8" s="1"/>
  <c r="F195" i="8" s="1"/>
  <c r="D50" i="2"/>
  <c r="C50" i="2"/>
  <c r="F60" i="1"/>
  <c r="D145" i="7" l="1"/>
  <c r="D142" i="7" s="1"/>
  <c r="F117" i="1"/>
  <c r="F116" i="1" s="1"/>
  <c r="D150" i="7" l="1"/>
  <c r="D148" i="7"/>
  <c r="D147" i="7" l="1"/>
  <c r="F62" i="1"/>
  <c r="E100" i="7" l="1"/>
  <c r="F272" i="1"/>
  <c r="F271" i="1" s="1"/>
  <c r="G67" i="1" l="1"/>
  <c r="G66" i="1" s="1"/>
  <c r="G295" i="1" l="1"/>
  <c r="C29" i="2"/>
  <c r="G114" i="1"/>
  <c r="G113" i="1" s="1"/>
  <c r="G112" i="1" s="1"/>
  <c r="D29" i="2" l="1"/>
  <c r="G206" i="8"/>
  <c r="G205" i="8" s="1"/>
  <c r="G199" i="8" s="1"/>
  <c r="G195" i="8" s="1"/>
  <c r="G336" i="1"/>
  <c r="G335" i="1" s="1"/>
  <c r="G334" i="1" s="1"/>
  <c r="F336" i="1"/>
  <c r="F335" i="1" s="1"/>
  <c r="F334" i="1" s="1"/>
  <c r="C45" i="2" l="1"/>
  <c r="D45" i="2"/>
  <c r="E102" i="7" l="1"/>
  <c r="D102" i="7"/>
  <c r="E109" i="7"/>
  <c r="D109" i="7"/>
  <c r="G93" i="1" l="1"/>
  <c r="E33" i="7" l="1"/>
  <c r="E32" i="7" s="1"/>
  <c r="D33" i="7"/>
  <c r="D32" i="7" s="1"/>
  <c r="G110" i="1"/>
  <c r="G173" i="8" s="1"/>
  <c r="G172" i="8" s="1"/>
  <c r="G171" i="8" s="1"/>
  <c r="G51" i="1"/>
  <c r="G50" i="1" l="1"/>
  <c r="G49" i="1" s="1"/>
  <c r="G15" i="1" s="1"/>
  <c r="G245" i="8"/>
  <c r="G244" i="8" s="1"/>
  <c r="D90" i="2"/>
  <c r="G137" i="1"/>
  <c r="G136" i="1" l="1"/>
  <c r="G135" i="1" s="1"/>
  <c r="G223" i="8"/>
  <c r="G222" i="8" s="1"/>
  <c r="G221" i="8" s="1"/>
  <c r="G220" i="8" s="1"/>
  <c r="G190" i="8" s="1"/>
  <c r="F30" i="1"/>
  <c r="D79" i="2" l="1"/>
  <c r="G293" i="1"/>
  <c r="G292" i="1" s="1"/>
  <c r="G288" i="1" s="1"/>
  <c r="F293" i="1"/>
  <c r="F292" i="1" s="1"/>
  <c r="F64" i="1"/>
  <c r="F59" i="1" s="1"/>
  <c r="D20" i="7" l="1"/>
  <c r="D19" i="7"/>
  <c r="E97" i="7" l="1"/>
  <c r="E96" i="7" s="1"/>
  <c r="C96" i="7"/>
  <c r="B96" i="7"/>
  <c r="A96" i="7"/>
  <c r="A97" i="7"/>
  <c r="B97" i="7"/>
  <c r="C97" i="7"/>
  <c r="D97" i="7"/>
  <c r="D96" i="7" s="1"/>
  <c r="F290" i="1" l="1"/>
  <c r="F289" i="1" s="1"/>
  <c r="F288" i="1" s="1"/>
  <c r="C42" i="2" l="1"/>
  <c r="C41" i="2" s="1"/>
  <c r="C40" i="2" s="1"/>
  <c r="C37" i="2" s="1"/>
  <c r="C36" i="2" s="1"/>
  <c r="E131" i="7" l="1"/>
  <c r="E130" i="7" s="1"/>
  <c r="D131" i="7"/>
  <c r="E119" i="7"/>
  <c r="E118" i="7" s="1"/>
  <c r="E117" i="7" s="1"/>
  <c r="D119" i="7"/>
  <c r="D118" i="7" s="1"/>
  <c r="D117" i="7" s="1"/>
  <c r="B120" i="7"/>
  <c r="D30" i="2"/>
  <c r="D27" i="2" s="1"/>
  <c r="C30" i="2"/>
  <c r="D130" i="7" l="1"/>
  <c r="G102" i="1"/>
  <c r="G101" i="1" l="1"/>
  <c r="G100" i="1" s="1"/>
  <c r="G143" i="8"/>
  <c r="G142" i="8" s="1"/>
  <c r="G141" i="8" s="1"/>
  <c r="D141" i="7"/>
  <c r="D140" i="7" s="1"/>
  <c r="D139" i="7" s="1"/>
  <c r="G140" i="8" l="1"/>
  <c r="G135" i="8" s="1"/>
  <c r="F20" i="1"/>
  <c r="F91" i="1"/>
  <c r="G91" i="1"/>
  <c r="F313" i="1" l="1"/>
  <c r="F312" i="1" s="1"/>
  <c r="F254" i="1" l="1"/>
  <c r="E156" i="7"/>
  <c r="E155" i="7" s="1"/>
  <c r="E154" i="7" s="1"/>
  <c r="E159" i="7"/>
  <c r="E158" i="7" s="1"/>
  <c r="E157" i="7" s="1"/>
  <c r="E161" i="7"/>
  <c r="E160" i="7" s="1"/>
  <c r="E165" i="7"/>
  <c r="E164" i="7" s="1"/>
  <c r="E163" i="7" s="1"/>
  <c r="E15" i="7"/>
  <c r="E14" i="7" s="1"/>
  <c r="E16" i="7"/>
  <c r="E24" i="7"/>
  <c r="E23" i="7" s="1"/>
  <c r="E19" i="7"/>
  <c r="E20" i="7"/>
  <c r="E22" i="7"/>
  <c r="E21" i="7" s="1"/>
  <c r="E27" i="7"/>
  <c r="E26" i="7" s="1"/>
  <c r="E28" i="7"/>
  <c r="E35" i="7"/>
  <c r="E34" i="7" s="1"/>
  <c r="E38" i="7"/>
  <c r="E37" i="7" s="1"/>
  <c r="E40" i="7"/>
  <c r="E39" i="7" s="1"/>
  <c r="E42" i="7"/>
  <c r="E41" i="7" s="1"/>
  <c r="E45" i="7"/>
  <c r="E44" i="7" s="1"/>
  <c r="E43" i="7" s="1"/>
  <c r="E48" i="7"/>
  <c r="E47" i="7" s="1"/>
  <c r="E46" i="7" s="1"/>
  <c r="E54" i="7"/>
  <c r="E53" i="7" s="1"/>
  <c r="E52" i="7" s="1"/>
  <c r="E59" i="7"/>
  <c r="E58" i="7" s="1"/>
  <c r="E55" i="7" s="1"/>
  <c r="E63" i="7"/>
  <c r="E62" i="7" s="1"/>
  <c r="E66" i="7"/>
  <c r="E65" i="7" s="1"/>
  <c r="E64" i="7" s="1"/>
  <c r="E69" i="7"/>
  <c r="E68" i="7" s="1"/>
  <c r="E67" i="7" s="1"/>
  <c r="E72" i="7"/>
  <c r="E71" i="7" s="1"/>
  <c r="E70" i="7" s="1"/>
  <c r="E84" i="7"/>
  <c r="E83" i="7" s="1"/>
  <c r="E86" i="7"/>
  <c r="E85" i="7" s="1"/>
  <c r="E90" i="7"/>
  <c r="E89" i="7" s="1"/>
  <c r="E95" i="7"/>
  <c r="E94" i="7" s="1"/>
  <c r="E91" i="7" s="1"/>
  <c r="E99" i="7"/>
  <c r="E101" i="7"/>
  <c r="E104" i="7"/>
  <c r="E103" i="7" s="1"/>
  <c r="E110" i="7"/>
  <c r="E108" i="7" s="1"/>
  <c r="E113" i="7"/>
  <c r="E115" i="7"/>
  <c r="E121" i="7"/>
  <c r="E120" i="7" s="1"/>
  <c r="E126" i="7"/>
  <c r="E124" i="7" s="1"/>
  <c r="E123" i="7" s="1"/>
  <c r="E129" i="7"/>
  <c r="E128" i="7" s="1"/>
  <c r="E127" i="7" s="1"/>
  <c r="D48" i="7"/>
  <c r="D110" i="7"/>
  <c r="D108" i="7" s="1"/>
  <c r="D104" i="7"/>
  <c r="D103" i="7" s="1"/>
  <c r="E82" i="7" l="1"/>
  <c r="E98" i="7"/>
  <c r="E25" i="7"/>
  <c r="E18" i="7"/>
  <c r="E13" i="7" s="1"/>
  <c r="E36" i="7"/>
  <c r="E111" i="7"/>
  <c r="D165" i="7" l="1"/>
  <c r="D164" i="7" s="1"/>
  <c r="D163" i="7" s="1"/>
  <c r="D161" i="7"/>
  <c r="D160" i="7" s="1"/>
  <c r="D159" i="7"/>
  <c r="D158" i="7" s="1"/>
  <c r="D157" i="7" s="1"/>
  <c r="D156" i="7"/>
  <c r="D155" i="7" s="1"/>
  <c r="D154" i="7" s="1"/>
  <c r="D85" i="7"/>
  <c r="D90" i="7"/>
  <c r="D89" i="7" s="1"/>
  <c r="D84" i="7"/>
  <c r="D83" i="7" s="1"/>
  <c r="D126" i="7"/>
  <c r="D129" i="7"/>
  <c r="D128" i="7" s="1"/>
  <c r="D127" i="7" s="1"/>
  <c r="D121" i="7"/>
  <c r="D120" i="7" s="1"/>
  <c r="D66" i="7"/>
  <c r="D65" i="7" s="1"/>
  <c r="D64" i="7" s="1"/>
  <c r="D69" i="7"/>
  <c r="D68" i="7" s="1"/>
  <c r="D67" i="7" s="1"/>
  <c r="D95" i="7"/>
  <c r="D94" i="7" s="1"/>
  <c r="D91" i="7" s="1"/>
  <c r="D115" i="7"/>
  <c r="D113" i="7"/>
  <c r="D101" i="7"/>
  <c r="D72" i="7"/>
  <c r="D71" i="7" s="1"/>
  <c r="D70" i="7" s="1"/>
  <c r="D59" i="7"/>
  <c r="D58" i="7" s="1"/>
  <c r="D55" i="7" s="1"/>
  <c r="D54" i="7"/>
  <c r="D53" i="7" s="1"/>
  <c r="D52" i="7" s="1"/>
  <c r="D47" i="7"/>
  <c r="D46" i="7" s="1"/>
  <c r="D45" i="7"/>
  <c r="D44" i="7" s="1"/>
  <c r="D43" i="7" s="1"/>
  <c r="D63" i="7"/>
  <c r="D62" i="7" s="1"/>
  <c r="D42" i="7"/>
  <c r="D41" i="7" s="1"/>
  <c r="D40" i="7"/>
  <c r="D39" i="7" s="1"/>
  <c r="D38" i="7"/>
  <c r="D37" i="7" s="1"/>
  <c r="D28" i="7"/>
  <c r="D35" i="7"/>
  <c r="D34" i="7" s="1"/>
  <c r="D27" i="7"/>
  <c r="D26" i="7" s="1"/>
  <c r="D24" i="7"/>
  <c r="D23" i="7" s="1"/>
  <c r="D16" i="7"/>
  <c r="D15" i="7"/>
  <c r="D14" i="7" s="1"/>
  <c r="D22" i="7"/>
  <c r="D21" i="7" s="1"/>
  <c r="B127" i="7"/>
  <c r="B123" i="7"/>
  <c r="B98" i="7"/>
  <c r="B91" i="7"/>
  <c r="B82" i="7"/>
  <c r="B70" i="7"/>
  <c r="B67" i="7"/>
  <c r="B64" i="7"/>
  <c r="B55" i="7"/>
  <c r="B52" i="7"/>
  <c r="B49" i="7"/>
  <c r="B46" i="7"/>
  <c r="B43" i="7"/>
  <c r="B36" i="7"/>
  <c r="B25" i="7"/>
  <c r="B13" i="7"/>
  <c r="G209" i="1"/>
  <c r="G215" i="1"/>
  <c r="G211" i="1"/>
  <c r="G148" i="1"/>
  <c r="D82" i="7" l="1"/>
  <c r="G208" i="1"/>
  <c r="G204" i="1" s="1"/>
  <c r="D124" i="7"/>
  <c r="D123" i="7" s="1"/>
  <c r="D25" i="7"/>
  <c r="D36" i="7"/>
  <c r="D111" i="7"/>
  <c r="D18" i="7"/>
  <c r="D13" i="7" s="1"/>
  <c r="G109" i="1"/>
  <c r="G108" i="1" s="1"/>
  <c r="G58" i="1"/>
  <c r="G304" i="1"/>
  <c r="G303" i="1" s="1"/>
  <c r="G319" i="1"/>
  <c r="G318" i="1" s="1"/>
  <c r="D19" i="2" l="1"/>
  <c r="G128" i="1" l="1"/>
  <c r="G127" i="1" s="1"/>
  <c r="G126" i="1" s="1"/>
  <c r="F128" i="1"/>
  <c r="F127" i="1" s="1"/>
  <c r="F126" i="1" s="1"/>
  <c r="D25" i="2"/>
  <c r="D91" i="2"/>
  <c r="D24" i="2"/>
  <c r="D18" i="2"/>
  <c r="D16" i="2"/>
  <c r="D13" i="2"/>
  <c r="G332" i="1" l="1"/>
  <c r="G331" i="1" s="1"/>
  <c r="F332" i="1"/>
  <c r="F331" i="1" s="1"/>
  <c r="F330" i="1" s="1"/>
  <c r="G330" i="1" l="1"/>
  <c r="G329" i="1" s="1"/>
  <c r="G169" i="8" s="1"/>
  <c r="G168" i="8" s="1"/>
  <c r="F329" i="1"/>
  <c r="A127" i="7" l="1"/>
  <c r="D78" i="2" l="1"/>
  <c r="F320" i="1" l="1"/>
  <c r="F319" i="1" s="1"/>
  <c r="F169" i="8" s="1"/>
  <c r="F168" i="8" s="1"/>
  <c r="F269" i="1"/>
  <c r="G269" i="1"/>
  <c r="G246" i="1" s="1"/>
  <c r="G245" i="1" s="1"/>
  <c r="F145" i="1" l="1"/>
  <c r="F144" i="1" s="1"/>
  <c r="F143" i="1" s="1"/>
  <c r="B82" i="2" l="1"/>
  <c r="A79" i="2"/>
  <c r="D82" i="2"/>
  <c r="C82" i="2"/>
  <c r="G141" i="1"/>
  <c r="F141" i="1"/>
  <c r="F140" i="1" s="1"/>
  <c r="F139" i="1" s="1"/>
  <c r="C81" i="2" l="1"/>
  <c r="C80" i="2" s="1"/>
  <c r="D81" i="2"/>
  <c r="D80" i="2" s="1"/>
  <c r="G139" i="1"/>
  <c r="G140" i="1"/>
  <c r="F137" i="1" l="1"/>
  <c r="F136" i="1" s="1"/>
  <c r="F135" i="1" s="1"/>
  <c r="C79" i="2" l="1"/>
  <c r="F102" i="1" l="1"/>
  <c r="F101" i="1" s="1"/>
  <c r="F100" i="1" s="1"/>
  <c r="F90" i="1" l="1"/>
  <c r="F89" i="1" s="1"/>
  <c r="G90" i="1" l="1"/>
  <c r="G89" i="1" l="1"/>
  <c r="G82" i="1" s="1"/>
  <c r="D26" i="2" l="1"/>
  <c r="F232" i="1"/>
  <c r="F231" i="1" s="1"/>
  <c r="F230" i="1" s="1"/>
  <c r="F229" i="1" s="1"/>
  <c r="G327" i="1" l="1"/>
  <c r="F327" i="1"/>
  <c r="F326" i="1" s="1"/>
  <c r="D51" i="7" s="1"/>
  <c r="G194" i="1"/>
  <c r="F194" i="1"/>
  <c r="G193" i="1" l="1"/>
  <c r="G46" i="8"/>
  <c r="G45" i="8" s="1"/>
  <c r="G44" i="8" s="1"/>
  <c r="G43" i="8" s="1"/>
  <c r="G13" i="8" s="1"/>
  <c r="F193" i="1"/>
  <c r="F46" i="8"/>
  <c r="F45" i="8" s="1"/>
  <c r="F44" i="8" s="1"/>
  <c r="F43" i="8" s="1"/>
  <c r="G326" i="1"/>
  <c r="F192" i="1"/>
  <c r="F191" i="1" s="1"/>
  <c r="C15" i="2" s="1"/>
  <c r="G192" i="1"/>
  <c r="G191" i="1" s="1"/>
  <c r="D15" i="2" l="1"/>
  <c r="E51" i="7"/>
  <c r="E50" i="7" s="1"/>
  <c r="E49" i="7" s="1"/>
  <c r="E169" i="7" s="1"/>
  <c r="G325" i="1"/>
  <c r="F325" i="1"/>
  <c r="D50" i="7"/>
  <c r="D49" i="7" s="1"/>
  <c r="F323" i="1"/>
  <c r="F322" i="1" s="1"/>
  <c r="F318" i="1" s="1"/>
  <c r="G170" i="1" l="1"/>
  <c r="F170" i="1"/>
  <c r="G168" i="1"/>
  <c r="F168" i="1"/>
  <c r="F167" i="1" l="1"/>
  <c r="G167" i="1"/>
  <c r="G166" i="1" s="1"/>
  <c r="D14" i="2" l="1"/>
  <c r="F24" i="1" l="1"/>
  <c r="G351" i="1" l="1"/>
  <c r="D86" i="2" l="1"/>
  <c r="D77" i="2" l="1"/>
  <c r="D76" i="2" s="1"/>
  <c r="D75" i="2" s="1"/>
  <c r="C78" i="2"/>
  <c r="C77" i="2" s="1"/>
  <c r="C76" i="2" s="1"/>
  <c r="C75" i="2" s="1"/>
  <c r="F227" i="1" l="1"/>
  <c r="F226" i="1" s="1"/>
  <c r="E112" i="7" l="1"/>
  <c r="F72" i="1" l="1"/>
  <c r="F71" i="1" s="1"/>
  <c r="F70" i="1" s="1"/>
  <c r="F69" i="1" s="1"/>
  <c r="D74" i="2" l="1"/>
  <c r="D112" i="7" l="1"/>
  <c r="F221" i="1" l="1"/>
  <c r="F220" i="1" s="1"/>
  <c r="G157" i="1" l="1"/>
  <c r="G156" i="1" s="1"/>
  <c r="G147" i="1" s="1"/>
  <c r="G57" i="1" s="1"/>
  <c r="F157" i="1" l="1"/>
  <c r="F156" i="1" s="1"/>
  <c r="D84" i="2" l="1"/>
  <c r="D83" i="2" s="1"/>
  <c r="F280" i="1" l="1"/>
  <c r="F87" i="1" l="1"/>
  <c r="F86" i="1" s="1"/>
  <c r="F82" i="1" s="1"/>
  <c r="C26" i="2" s="1"/>
  <c r="D73" i="2" l="1"/>
  <c r="D72" i="2" s="1"/>
  <c r="D71" i="2" s="1"/>
  <c r="C74" i="2"/>
  <c r="C73" i="2" s="1"/>
  <c r="C72" i="2" s="1"/>
  <c r="C71" i="2" s="1"/>
  <c r="C70" i="2" l="1"/>
  <c r="C69" i="2" s="1"/>
  <c r="D70" i="2"/>
  <c r="D69" i="2" s="1"/>
  <c r="F55" i="1" l="1"/>
  <c r="F54" i="1" l="1"/>
  <c r="F53" i="1" s="1"/>
  <c r="D42" i="2"/>
  <c r="D41" i="2" s="1"/>
  <c r="D40" i="2" s="1"/>
  <c r="D37" i="2" s="1"/>
  <c r="D36" i="2" s="1"/>
  <c r="F67" i="1"/>
  <c r="F66" i="1" s="1"/>
  <c r="F58" i="1" s="1"/>
  <c r="F80" i="1"/>
  <c r="F98" i="1"/>
  <c r="F94" i="1" s="1"/>
  <c r="F110" i="1"/>
  <c r="D44" i="2"/>
  <c r="F114" i="1"/>
  <c r="F113" i="1" s="1"/>
  <c r="F112" i="1" s="1"/>
  <c r="F154" i="1"/>
  <c r="F148" i="1" s="1"/>
  <c r="F147" i="1" s="1"/>
  <c r="F162" i="1"/>
  <c r="F161" i="1" s="1"/>
  <c r="F180" i="1"/>
  <c r="F184" i="1"/>
  <c r="F202" i="1"/>
  <c r="F199" i="1" s="1"/>
  <c r="F196" i="1" s="1"/>
  <c r="F209" i="1"/>
  <c r="F211" i="1"/>
  <c r="F215" i="1"/>
  <c r="F246" i="1"/>
  <c r="F245" i="1" s="1"/>
  <c r="C24" i="2"/>
  <c r="F310" i="1"/>
  <c r="F304" i="1" s="1"/>
  <c r="F303" i="1" s="1"/>
  <c r="G347" i="1"/>
  <c r="F347" i="1"/>
  <c r="F340" i="1"/>
  <c r="F194" i="8" s="1"/>
  <c r="F193" i="8" s="1"/>
  <c r="F192" i="8" s="1"/>
  <c r="F191" i="8" s="1"/>
  <c r="F190" i="8" s="1"/>
  <c r="F353" i="1"/>
  <c r="F352" i="1" s="1"/>
  <c r="F51" i="1"/>
  <c r="F47" i="1"/>
  <c r="F240" i="8" s="1"/>
  <c r="F239" i="8" s="1"/>
  <c r="F238" i="8" s="1"/>
  <c r="F237" i="8" s="1"/>
  <c r="F43" i="1"/>
  <c r="F42" i="1" s="1"/>
  <c r="F32" i="1"/>
  <c r="F54" i="8" s="1"/>
  <c r="F53" i="8" s="1"/>
  <c r="F48" i="8" s="1"/>
  <c r="F47" i="8" s="1"/>
  <c r="F13" i="8" s="1"/>
  <c r="F18" i="1"/>
  <c r="F172" i="1" l="1"/>
  <c r="F208" i="1"/>
  <c r="F204" i="1" s="1"/>
  <c r="F109" i="1"/>
  <c r="F108" i="1" s="1"/>
  <c r="C44" i="2" s="1"/>
  <c r="F173" i="8"/>
  <c r="F172" i="8" s="1"/>
  <c r="F171" i="8" s="1"/>
  <c r="F50" i="1"/>
  <c r="F49" i="1" s="1"/>
  <c r="F245" i="8"/>
  <c r="F244" i="8" s="1"/>
  <c r="F166" i="1"/>
  <c r="C91" i="2"/>
  <c r="C35" i="2"/>
  <c r="F27" i="1"/>
  <c r="F26" i="1" s="1"/>
  <c r="C16" i="2" s="1"/>
  <c r="C19" i="2"/>
  <c r="F160" i="1"/>
  <c r="C13" i="2" s="1"/>
  <c r="F79" i="1"/>
  <c r="F78" i="1" s="1"/>
  <c r="F46" i="1"/>
  <c r="F45" i="1" s="1"/>
  <c r="F17" i="1"/>
  <c r="F339" i="1"/>
  <c r="F338" i="1" s="1"/>
  <c r="G343" i="1"/>
  <c r="G342" i="1" s="1"/>
  <c r="G159" i="1" s="1"/>
  <c r="F343" i="1"/>
  <c r="F342" i="1" s="1"/>
  <c r="F41" i="1"/>
  <c r="C43" i="2" s="1"/>
  <c r="C34" i="2" s="1"/>
  <c r="F93" i="1"/>
  <c r="C28" i="2" s="1"/>
  <c r="C27" i="2" s="1"/>
  <c r="F351" i="1"/>
  <c r="F57" i="1" l="1"/>
  <c r="F159" i="1"/>
  <c r="C49" i="2"/>
  <c r="C51" i="2"/>
  <c r="F166" i="8"/>
  <c r="F165" i="8" s="1"/>
  <c r="F161" i="8" s="1"/>
  <c r="F153" i="8" s="1"/>
  <c r="F12" i="8" s="1"/>
  <c r="G364" i="1"/>
  <c r="G377" i="1" s="1"/>
  <c r="G166" i="8"/>
  <c r="G165" i="8" s="1"/>
  <c r="G161" i="8" s="1"/>
  <c r="G153" i="8" s="1"/>
  <c r="G12" i="8" s="1"/>
  <c r="D100" i="7"/>
  <c r="D99" i="7" s="1"/>
  <c r="D35" i="2"/>
  <c r="C18" i="2"/>
  <c r="C25" i="2"/>
  <c r="D47" i="2"/>
  <c r="D12" i="2"/>
  <c r="D89" i="2"/>
  <c r="C88" i="2"/>
  <c r="C87" i="2" s="1"/>
  <c r="D51" i="2"/>
  <c r="D48" i="2" s="1"/>
  <c r="C86" i="2"/>
  <c r="C85" i="2" s="1"/>
  <c r="C90" i="2"/>
  <c r="C89" i="2" s="1"/>
  <c r="C23" i="2"/>
  <c r="F16" i="1"/>
  <c r="F15" i="1" s="1"/>
  <c r="C47" i="2"/>
  <c r="C46" i="2" s="1"/>
  <c r="C48" i="2" l="1"/>
  <c r="F364" i="1"/>
  <c r="F377" i="1" s="1"/>
  <c r="D98" i="7"/>
  <c r="D169" i="7" s="1"/>
  <c r="C14" i="2"/>
  <c r="C22" i="2"/>
  <c r="D43" i="2"/>
  <c r="D34" i="2" s="1"/>
  <c r="C84" i="2"/>
  <c r="C83" i="2" s="1"/>
  <c r="D46" i="2"/>
  <c r="C12" i="2" l="1"/>
  <c r="D23" i="2"/>
  <c r="D22" i="2" s="1"/>
  <c r="D92" i="2" s="1"/>
  <c r="C92" i="2" l="1"/>
</calcChain>
</file>

<file path=xl/comments1.xml><?xml version="1.0" encoding="utf-8"?>
<comments xmlns="http://schemas.openxmlformats.org/spreadsheetml/2006/main">
  <authors>
    <author>AStasenko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2.xml><?xml version="1.0" encoding="utf-8"?>
<comments xmlns="http://schemas.openxmlformats.org/spreadsheetml/2006/main">
  <authors>
    <author>AStasenko</author>
  </authors>
  <commentLis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3.xml><?xml version="1.0" encoding="utf-8"?>
<comments xmlns="http://schemas.openxmlformats.org/spreadsheetml/2006/main">
  <authors>
    <author>AStasenko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4.xml><?xml version="1.0" encoding="utf-8"?>
<comments xmlns="http://schemas.openxmlformats.org/spreadsheetml/2006/main">
  <authors>
    <author>AStasenko</author>
  </authors>
  <commentList>
    <comment ref="A9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sharedStrings.xml><?xml version="1.0" encoding="utf-8"?>
<sst xmlns="http://schemas.openxmlformats.org/spreadsheetml/2006/main" count="1827" uniqueCount="249">
  <si>
    <t xml:space="preserve">к решению Собрания представителей </t>
  </si>
  <si>
    <t>ЕСЛИ(E7=0;ЕСЛИ(D7=0;ЕСЛИ(C7=0;ИНДЕКС(ГРБС!B$1:B$10;ПОИСКПОЗ(A7;ГРБС!A$1:A$10;0));ИНДЕКС(ФКР!B$1:B$113;ПОИСКПОЗ(ЛЕВСИМВ(ЗНАЧЕН(C7);4);ЛЕВСИМВ(ЗНАЧЕН(ФКР!A$1:A$113);4);0)));ИНДЕКС(КЦСР!B$1:B$1024;ПОИСКПОЗ(ЛЕВСИМВ(ЗНАЧЕН(D7);7);ЛЕВСИМВ(ЗНАЧЕН(КЦСР!A$1:A$1024);7);0)));ИНДЕКС(КВР!B$1:B$150;ПОИСКПОЗ(ЛЕВСИМВ(ЗНАЧЕН(E7);3);ЛЕВСИМВ(ЗНАЧЕН(КВР!A$1:A$150);3);0)))</t>
  </si>
  <si>
    <t>код ГРБС</t>
  </si>
  <si>
    <t>Рз  Пр</t>
  </si>
  <si>
    <t>ЦСР</t>
  </si>
  <si>
    <t>ВР</t>
  </si>
  <si>
    <t>Всего</t>
  </si>
  <si>
    <t xml:space="preserve">  </t>
  </si>
  <si>
    <t>ИТОГО</t>
  </si>
  <si>
    <t>Наименование</t>
  </si>
  <si>
    <t>0100</t>
  </si>
  <si>
    <t>0100000000</t>
  </si>
  <si>
    <t>0100111000</t>
  </si>
  <si>
    <t>0700</t>
  </si>
  <si>
    <t>1300</t>
  </si>
  <si>
    <t>1400</t>
  </si>
  <si>
    <t>9000000000</t>
  </si>
  <si>
    <t>0200000000</t>
  </si>
  <si>
    <t>0400000000</t>
  </si>
  <si>
    <t>0400</t>
  </si>
  <si>
    <t>1100000000</t>
  </si>
  <si>
    <t>0500</t>
  </si>
  <si>
    <t>0500000000</t>
  </si>
  <si>
    <t>0800</t>
  </si>
  <si>
    <t>1000</t>
  </si>
  <si>
    <t>1000000000</t>
  </si>
  <si>
    <t>1100</t>
  </si>
  <si>
    <t>0500560000</t>
  </si>
  <si>
    <t>9000011000</t>
  </si>
  <si>
    <t>9000079900</t>
  </si>
  <si>
    <t>1200000000</t>
  </si>
  <si>
    <t>1400000000</t>
  </si>
  <si>
    <t>0300000000</t>
  </si>
  <si>
    <t>0300011000</t>
  </si>
  <si>
    <t>0800000000</t>
  </si>
  <si>
    <t>0600000000</t>
  </si>
  <si>
    <t>0600160000</t>
  </si>
  <si>
    <t>1400075170</t>
  </si>
  <si>
    <t>0700000000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</si>
  <si>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</si>
  <si>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</si>
  <si>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выполнения функций органами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</si>
  <si>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</si>
  <si>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</si>
  <si>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</si>
  <si>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</si>
  <si>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</si>
  <si>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</si>
  <si>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</si>
  <si>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ОБРАЗОВАНИЕ</t>
  </si>
  <si>
    <t>Общее образование</t>
  </si>
  <si>
    <t>Предоставление межбюджетных трансфертов, а также расходование средств резервных фондов</t>
  </si>
  <si>
    <t>Межбюджетные трансферты</t>
  </si>
  <si>
    <t>Иные межбюджетные трансферты</t>
  </si>
  <si>
    <t>Иные направления расходов</t>
  </si>
  <si>
    <t>Обслуживание государственного (муниципального) долга</t>
  </si>
  <si>
    <t>Обслуживание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</si>
  <si>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</si>
  <si>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Дотации</t>
  </si>
  <si>
    <t>Непрограммные направления расходов местного бюджета</t>
  </si>
  <si>
    <t>Субвенции местным бюджетам</t>
  </si>
  <si>
    <t>Другие общегосударственные вопросы</t>
  </si>
  <si>
    <t>Закупка товаров, работ и услуг для муниципальных нужд</t>
  </si>
  <si>
    <t>Предоставление субсидий бюджетным, автономным учреждениям, некоммерческим организациям и иным юридическим лицам, индивидуальным предпринимателям, физическим лицам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</si>
  <si>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</si>
  <si>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</si>
  <si>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</si>
  <si>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</si>
  <si>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</si>
  <si>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Расходы местного бюджета, в том числе расходы на предоставление межбюджетных трансфертов иным местным бюджетам, в целях софинансирования которых из областного бюджета предоставляются местным бюджетам субсидии, а также расходы местного бюджета, в целях софинансирования которых из иных местных бюджетов предоставляются субсидии</t>
  </si>
  <si>
    <t>ЖИЛИЩНО-КОММУНАЛЬНОЕ ХОЗЯЙСТВО</t>
  </si>
  <si>
    <t>Жилищное хозяйство</t>
  </si>
  <si>
    <t>Взносы на обеспечение мероприятий по капитальному ремонту многоквартирных домов</t>
  </si>
  <si>
    <t>Муниципальная программа "Развитие культуры, молодежной политики и спорта муниципального района Клявлинский на 2012-2020 годы"</t>
  </si>
  <si>
    <t>Субсидии местным бюджетам для софинансирования расходных обязательств по вопросам местного значения, предоставляемых с учетом выполнения показателей социально-экономического развития (стимулирующие субсидии)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</si>
  <si>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</si>
  <si>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</si>
  <si>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</si>
  <si>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</si>
  <si>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Субвенции федерального бюджета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</si>
  <si>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</si>
  <si>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</si>
  <si>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</si>
  <si>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</si>
  <si>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</si>
  <si>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Бюджетные инвестиции</t>
  </si>
  <si>
    <t>Исполнение государственных полномочий Самарской области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</si>
  <si>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</si>
  <si>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</si>
  <si>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</si>
  <si>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</si>
  <si>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Резервный фонд местной администрации</t>
  </si>
  <si>
    <t>Резервные средства</t>
  </si>
  <si>
    <t>Расходы на выплаты персоналу казенных учреждений</t>
  </si>
  <si>
    <t>Муниципальная программа "Управление делами в муниципальном районе Клявлинский на 2017-2020 годы"</t>
  </si>
  <si>
    <t>Реализация функций управления муниципальным образованием общего значения</t>
  </si>
  <si>
    <t>Сельское хозяйство и рыболовство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</si>
  <si>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2013-2020 годы"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</si>
  <si>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за счет федерального бюджета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</si>
  <si>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</si>
  <si>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 за счет федерального бюджета</t>
  </si>
  <si>
    <t>Транспорт</t>
  </si>
  <si>
    <t>Дошкольное образование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</si>
  <si>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2013-2020 годы</t>
  </si>
  <si>
    <t>Расходы местного бюджета за счет стимулирующих субсидий, направленные на обеспечение организации образовательного процесса в сфере образования</t>
  </si>
  <si>
    <t>Пенсионное обеспечение</t>
  </si>
  <si>
    <t>Публичные нормативные социальные выплаты гражданам</t>
  </si>
  <si>
    <t>СРЕДСТВА МАССОВОЙ ИНФОРМАЦИИ</t>
  </si>
  <si>
    <t>Периодическая печать и издательства</t>
  </si>
  <si>
    <t>Неуказанный КВСР</t>
  </si>
  <si>
    <t>Неуказанная функциональная статья</t>
  </si>
  <si>
    <t>Неуказанная КЦСР</t>
  </si>
  <si>
    <t>Наименование главного распорядителя средств муниципального бюджета, раздела подраздела, целевой статьи, групп и подгрупп видов расходов</t>
  </si>
  <si>
    <t>муниципального района Клявлинский  Самарской области</t>
  </si>
  <si>
    <t>"О бюджете муниципального района Клявлинский Самарской области</t>
  </si>
  <si>
    <t>муниципального района Клявлинский Самарской области</t>
  </si>
  <si>
    <t>1004</t>
  </si>
  <si>
    <t>Молодежная политика</t>
  </si>
  <si>
    <t xml:space="preserve">Молодежная политика </t>
  </si>
  <si>
    <t>Исполнение государственных полномочий по осуществлению денежных выплат на вознаграждение, причитающееся приемному родителю, патронатному воспитателю</t>
  </si>
  <si>
    <t>Расходы  местного бюджета, за счет средств областного бюджета, в том числе расходов на предоставление межбюджетных трансфертов местным бюджетам, в целях софинансирования которых областному бюджету предоставляются субсидии из федерального бюджета</t>
  </si>
  <si>
    <t xml:space="preserve">Муниципальная программа «Формирование комфортной городской среды на территории муниципального района Клявлинский Самарской области на 2018-2022 годы» </t>
  </si>
  <si>
    <t>Благоустройство</t>
  </si>
  <si>
    <t>Расходы местного бюджета, в том числе за счет средств, поступающих из областного бюджета, а также расходование средств резервных фондов</t>
  </si>
  <si>
    <t>Исполнение судебных актов</t>
  </si>
  <si>
    <t>1800090000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</si>
  <si>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</si>
  <si>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</si>
  <si>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Расходы местного бюджета, источником финансового обеспечения которых являются субсидии из областного бюджета, а также расходы местных бюджетов,  в целях софинансирования которых из областного бюджета предоставляются местным бюджетам субсидии</t>
  </si>
  <si>
    <t>Коммунальное хозяйство</t>
  </si>
  <si>
    <t>Обеспечение проведения выборов и референдумов</t>
  </si>
  <si>
    <t>Муниципальная программа «Профилактика терроризма и экстремизма в муниципальном районе Клявлинский Самарской области  на 2018– 2022  годы»</t>
  </si>
  <si>
    <t>Иные выплаты населению</t>
  </si>
  <si>
    <t>Иные межбюджетные трансферты местным бюджетам из областного бюджета</t>
  </si>
  <si>
    <t>Муниципальная программа «Развитие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2018 – 2024 годы»</t>
  </si>
  <si>
    <t>Иные межбюджетные трансферты из областного бюджета  местным бюджетам на исполнение органами местного смоуправления Сам. обл. актов гос.органов по обеспечению жилыми помещениями детей-сирот и детей ,оставшихся без попечения родителей</t>
  </si>
  <si>
    <t>Предоставление субсидий городским округам и муниципальным районам Самарской области на поддержку муниципальных программ развития СОНКО</t>
  </si>
  <si>
    <t>Расходы местных бюджетов, в том числе осуществляемые за счет средств, поступающих из  областного бюджета, а также расходование средств резервных фондов</t>
  </si>
  <si>
    <t>Другие вопросы в области социальной политики</t>
  </si>
  <si>
    <t>43000S0000</t>
  </si>
  <si>
    <t>43000S4040</t>
  </si>
  <si>
    <t>Осуществление софинансирования местным бюджетом мероприятий  на поддержку муниципальных программ развития СОНКО</t>
  </si>
  <si>
    <t>90 4 00 00000</t>
  </si>
  <si>
    <t>90 7 00 00000</t>
  </si>
  <si>
    <t>90 8 00 00000</t>
  </si>
  <si>
    <t>90 6 00 00000</t>
  </si>
  <si>
    <t>Непрограммные направления расходов местного бюджета в сфере охраны окружающей среды</t>
  </si>
  <si>
    <t>Непрограммные направления расходов  местного бюджета  в области национальной экономики</t>
  </si>
  <si>
    <t>Непрограммные направления  расходов местного бюджета в сфере образования</t>
  </si>
  <si>
    <t>Непрограммные направления  расходов  местного бюджета  в области культуры и кинематографии</t>
  </si>
  <si>
    <t>Непрограммные направления местного бюджета  в области национальной экономики</t>
  </si>
  <si>
    <t>Непрограммные направления местного бюджета 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 и межбюджетных отношений</t>
  </si>
  <si>
    <t>Сумма, тыс. руб.</t>
  </si>
  <si>
    <t>Судебная система</t>
  </si>
  <si>
    <t>Наименование  раздела, подраздела расходов</t>
  </si>
  <si>
    <t>Прочие межбюджетные трансферты общего характера</t>
  </si>
  <si>
    <t>Обслуживание государственного (муниципального) внутреннего долга</t>
  </si>
  <si>
    <t>Муниципальное казенное учреждение "Управление финансами муниципального района Клявлинский Самарской области"</t>
  </si>
  <si>
    <t>Муниципальное учреждение-Комитет по управлению муниципальным имуществом администрации муниципального района Клявлинский Самарской области</t>
  </si>
  <si>
    <t>Администрация муниципального района Клявлинский Самарской области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</si>
  <si>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</si>
  <si>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</si>
  <si>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 (МУНИЦИПАЛЬНОГО) ДОЛГА</t>
  </si>
  <si>
    <t>МЕЖБЮДЖЕТНЫЕ ТРАНСФЕРТЫ ОБЩЕГО ХАРАКТЕРА БЮДЖЕТАМ БЮДЖЕТНОЙ СИСТЕМЫ РОССИЙСКОЙ ФЕДЕРАЦИИ</t>
  </si>
  <si>
    <t>Другие вопросы в области образования</t>
  </si>
  <si>
    <t>Счетная палата муниципального района Клявлинский Самарской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</si>
  <si>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</si>
  <si>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 том числе за счет безвозмезд-ных поступлений имеющие целевое назначение из вышестоящих бюджетов</t>
  </si>
  <si>
    <t>Муниципальная программа "Управление муниципальными финансами и развитие межбюджетных отношений на 2018-2026 годы"</t>
  </si>
  <si>
    <t>Муниципальная программа «Комплексное развитие сельских территорий муниципального района Клявлинский Самарской области на 2020-2026 годы»</t>
  </si>
  <si>
    <t>Муниципальная программа "Природоохранные мероприятия на территории муниципального района Клявлинский  на 2023-2027 гг."</t>
  </si>
  <si>
    <t>Муниципальная программа "Формирование комфортной городской среды на территории муниципального района Клявлинский Самарской области на 2018-2024 годы"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</si>
  <si>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2020-2026 годы"</t>
  </si>
  <si>
    <t>Другие вопросы в области охраны окружающей среды</t>
  </si>
  <si>
    <t>Муниципальная программа «Комплексное развитие сельских территорий муниципального района Клявлинский Самарской области на 2020-2025 годы»</t>
  </si>
  <si>
    <t>Охрана окружающей среды</t>
  </si>
  <si>
    <t>Стипендии</t>
  </si>
  <si>
    <t>на  2024 год и плановый период 2025 и 2026 годов"</t>
  </si>
  <si>
    <t xml:space="preserve">Ведомственная структура расходов бюджета муниципального района Клявлинский Самарской области на 2024 год 
  </t>
  </si>
  <si>
    <t>Распределение бюджетных ассигнований по разделам, подразделам
 классификации расходов бюджетов муниципального района Клявлинский Самарской области на  2024 год</t>
  </si>
  <si>
    <t>на 2024 год и плановый период 2025 и 2026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</si>
  <si>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</si>
  <si>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"Управление муниципальными финансами и развитие межбюджетных отношений на 2018-2027 годы"</t>
  </si>
  <si>
    <t>Муниципальная программа "Управление имуществом муниципального района Клявлинский на 2019-2027 годы"</t>
  </si>
  <si>
    <t>Муниципальная программа "Снижение административных барьеров, повышение качества предоставления государственных и муниципальных услуг" на базе "Многофункционального центра предоставления государственных и муниципальных услуг" муниципального района Клявлинский Самарской области на 2012-2027 годы"</t>
  </si>
  <si>
    <t>Муниципальная программа "Модернизация и развитие автомобильных дорог общего пользования местного значения вне границ населенных пунктов в границах муниципального района Клявлинский Самарской области на 2014-2027 годы"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</si>
  <si>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 на 2023 - 2027 годы</t>
  </si>
  <si>
    <t>Муниципальная программа "Развитие культуры, молодежной политики и спорта муниципального района Клявлинский до 2027 года"</t>
  </si>
  <si>
    <t>Муниципальная программа "Развитие физической культуры и спорта муниципального района Клявлинский на период до 2027 года"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</si>
  <si>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2020-2027 годы"</t>
  </si>
  <si>
    <t>Муниципальная программа "Молодой семье - доступное жилье на территории муниципального района Клявлинский Самарской области" на 2024 - 2028 годы</t>
  </si>
  <si>
    <t>Муниципальная программа "Поддержка социально ориентированных некоммерческих организаций в муниципальном районе Клявлинский" на 2019-2027 годы</t>
  </si>
  <si>
    <t>Муниципальная программа "Развитие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2024 – 2030 годы"</t>
  </si>
  <si>
    <t>Муниципальная программа "Улучшение условий охраны труда в муниципальном районе Клявлинский Самарской области на 2021-2027 годы"</t>
  </si>
  <si>
    <t>Муниципальная программа "Управление делами в муниципальном районе Клявлинский на 2017-2027 годы"</t>
  </si>
  <si>
    <t>Муниципальная программа "Создание благоприятных условий в целях привлечения медицинских работников для работы в государственных бюджетных учреждениях здравоохранения, расположенных на территории муниципального района Клявлинский Самарской области на 2019-2027 годы"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</si>
  <si>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2019-2027 годы"</t>
  </si>
  <si>
    <t>Муниципальная программа "Развитие муниципального пассажирского транспорта и транспортной инфраструктуры в муниципальном районе Клявлинский на 2013-2027 годы"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</si>
  <si>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2013-2027 годы</t>
  </si>
  <si>
    <t>Муниципальная программа "Профилактика терроризма и экстремизма в муниципальном районе Клявлинский Самарской области  на 2018– 2027  годы"</t>
  </si>
  <si>
    <t>Муниципальная программа "Профилактика терроризма и экстремизма в муниципальном районе Клявлинский Самарской области  на 2018– 2027 годы"</t>
  </si>
  <si>
    <t>Муниципальная программа "Поддержка и развитие районной газеты "Знамя Родины" на 2014-2027 годы"</t>
  </si>
  <si>
    <t>Муниципальная программа "Создание условий для эффективного осуществления полномочий Счетной палатой муниципального района Клявлинский Самарской области на 2021-2027 годы"</t>
  </si>
  <si>
    <t>Муниципальная программа "Развитие культуры, молодежной политики и спорта муниципального района Клявлинский  до 2027 года"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</si>
  <si>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на 2023 - 2027годы</t>
  </si>
  <si>
    <t>Муниципальная программа  "Защита населения и территории муниципального района Клявлинский от чрезвычайных ситуаций, обеспечение пожарной безопасности и безопасности людей на водных объектах на 2021-2027 годы"</t>
  </si>
  <si>
    <t>01</t>
  </si>
  <si>
    <t>00</t>
  </si>
  <si>
    <t>02</t>
  </si>
  <si>
    <t>Рз</t>
  </si>
  <si>
    <t>ПР</t>
  </si>
  <si>
    <t>04</t>
  </si>
  <si>
    <t>13</t>
  </si>
  <si>
    <t>12</t>
  </si>
  <si>
    <t>11</t>
  </si>
  <si>
    <t>08</t>
  </si>
  <si>
    <t>10</t>
  </si>
  <si>
    <t>09</t>
  </si>
  <si>
    <t>03</t>
  </si>
  <si>
    <t>05</t>
  </si>
  <si>
    <t>06</t>
  </si>
  <si>
    <t>14</t>
  </si>
  <si>
    <t>300</t>
  </si>
  <si>
    <t>320</t>
  </si>
  <si>
    <t>07</t>
  </si>
  <si>
    <t>200</t>
  </si>
  <si>
    <t>240</t>
  </si>
  <si>
    <t>800</t>
  </si>
  <si>
    <t>850</t>
  </si>
  <si>
    <t>810</t>
  </si>
  <si>
    <t>Распределение бюджетных ассигнований  по разделам, подразделам, 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</si>
  <si>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"Комплексное развитие сельских территорий муниципального района Клявлинский Самарской области на 2020-2026 годы"</t>
  </si>
  <si>
    <t>Муниципальная программа "Комплексное развитие сельских территорий муниципального района Клявлинский Самарской области на 2020-2025 годы"</t>
  </si>
  <si>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Приложение 4</t>
    </r>
  </si>
  <si>
    <t>"</t>
  </si>
  <si>
    <t>"Приложение 6</t>
  </si>
  <si>
    <t>5100000000</t>
  </si>
  <si>
    <t>400</t>
  </si>
  <si>
    <t>410</t>
  </si>
  <si>
    <t>МП «Содержание и развитие жилищно-коммунального хозяйства и коммунальной инфраструктуры муниципального района Клявлинский Самарской области на 2024-2026 годы»</t>
  </si>
  <si>
    <t>Другие вопросы в области жилищно-коммунального хозяйства</t>
  </si>
  <si>
    <t>9) Приложение 8 к Решению изложить в следующей редакции: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</si>
  <si>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</si>
  <si>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</si>
  <si>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"Приложение 8</t>
  </si>
  <si>
    <r>
      <rPr>
        <b/>
        <sz val="10"/>
        <color theme="0"/>
        <rFont val="Times New Roman"/>
        <family val="1"/>
        <charset val="204"/>
      </rPr>
      <t>"</t>
    </r>
    <r>
      <rPr>
        <sz val="10"/>
        <color theme="0"/>
        <rFont val="Times New Roman"/>
        <family val="1"/>
        <charset val="204"/>
      </rPr>
      <t>Приложение 8</t>
    </r>
  </si>
  <si>
    <t>Субсидии бюджетным учреждениям</t>
  </si>
  <si>
    <t>7) Приложение 4 к Решению изложить в следующей редакции:</t>
  </si>
  <si>
    <t>8) Приложение 6 к Решению изложить в следующей редакции: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</si>
</sst>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000"/>
    <numFmt numFmtId="166" formatCode="#,##0.000"/>
    <numFmt numFmtId="167" formatCode="_(* #,##0.00_);_(* \(#,##0.00\);_(* &quot;-&quot;??_);_(@_)"/>
    <numFmt numFmtId="168" formatCode="000"/>
    <numFmt numFmtId="169" formatCode="0000000000"/>
    <numFmt numFmtId="170" formatCode="_-* #,##0.00\ &quot;грн.&quot;_-;\-* #,##0.00\ &quot;грн.&quot;_-;_-* &quot;-&quot;??\ &quot;грн.&quot;_-;_-@_-"/>
    <numFmt numFmtId="171" formatCode="_-* #,##0.00\ _г_р_н_._-;\-* #,##0.00\ _г_р_н_._-;_-* &quot;-&quot;??\ _г_р_н_._-;_-@_-"/>
  </numFmts>
  <fonts count="2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9"/>
      <name val="Arial Cyr"/>
      <family val="2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/>
    <xf numFmtId="0" fontId="4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70" fontId="10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249">
    <xf numFmtId="0" fontId="0" fillId="0" borderId="0" xfId="0"/>
    <xf numFmtId="49" fontId="7" fillId="0" borderId="0" xfId="4" applyNumberFormat="1" applyFont="1" applyFill="1"/>
    <xf numFmtId="0" fontId="3" fillId="0" borderId="0" xfId="1" applyFont="1" applyFill="1" applyBorder="1" applyAlignment="1"/>
    <xf numFmtId="0" fontId="0" fillId="0" borderId="0" xfId="0" applyFill="1"/>
    <xf numFmtId="166" fontId="3" fillId="0" borderId="0" xfId="1" applyNumberFormat="1" applyFont="1" applyFill="1" applyBorder="1" applyAlignment="1" applyProtection="1">
      <alignment horizontal="right" wrapText="1"/>
      <protection hidden="1"/>
    </xf>
    <xf numFmtId="0" fontId="6" fillId="0" borderId="0" xfId="4" applyFill="1"/>
    <xf numFmtId="0" fontId="6" fillId="0" borderId="0" xfId="4"/>
    <xf numFmtId="49" fontId="7" fillId="0" borderId="0" xfId="4" applyNumberFormat="1" applyFont="1"/>
    <xf numFmtId="166" fontId="3" fillId="2" borderId="8" xfId="4" applyNumberFormat="1" applyFont="1" applyFill="1" applyBorder="1"/>
    <xf numFmtId="0" fontId="0" fillId="2" borderId="0" xfId="0" applyFill="1"/>
    <xf numFmtId="166" fontId="3" fillId="2" borderId="1" xfId="4" applyNumberFormat="1" applyFont="1" applyFill="1" applyBorder="1"/>
    <xf numFmtId="0" fontId="3" fillId="2" borderId="1" xfId="1" applyNumberFormat="1" applyFont="1" applyFill="1" applyBorder="1" applyAlignment="1" applyProtection="1">
      <alignment horizontal="left" vertical="distributed" wrapText="1"/>
      <protection hidden="1"/>
    </xf>
    <xf numFmtId="0" fontId="6" fillId="0" borderId="0" xfId="4" applyFill="1" applyBorder="1"/>
    <xf numFmtId="0" fontId="3" fillId="2" borderId="3" xfId="1" applyNumberFormat="1" applyFont="1" applyFill="1" applyBorder="1" applyAlignment="1" applyProtection="1">
      <alignment horizontal="left" vertical="distributed" wrapText="1"/>
      <protection hidden="1"/>
    </xf>
    <xf numFmtId="0" fontId="0" fillId="3" borderId="0" xfId="0" applyFill="1"/>
    <xf numFmtId="0" fontId="0" fillId="4" borderId="0" xfId="0" applyFill="1"/>
    <xf numFmtId="0" fontId="6" fillId="2" borderId="0" xfId="4" applyFill="1"/>
    <xf numFmtId="166" fontId="3" fillId="2" borderId="16" xfId="4" applyNumberFormat="1" applyFont="1" applyFill="1" applyBorder="1"/>
    <xf numFmtId="166" fontId="5" fillId="2" borderId="1" xfId="4" applyNumberFormat="1" applyFont="1" applyFill="1" applyBorder="1"/>
    <xf numFmtId="49" fontId="7" fillId="2" borderId="0" xfId="4" applyNumberFormat="1" applyFont="1" applyFill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right"/>
    </xf>
    <xf numFmtId="166" fontId="5" fillId="2" borderId="8" xfId="1" applyNumberFormat="1" applyFont="1" applyFill="1" applyBorder="1" applyAlignment="1" applyProtection="1">
      <alignment horizontal="center" wrapText="1"/>
      <protection hidden="1"/>
    </xf>
    <xf numFmtId="0" fontId="3" fillId="2" borderId="10" xfId="1" applyNumberFormat="1" applyFont="1" applyFill="1" applyBorder="1" applyAlignment="1" applyProtection="1">
      <alignment horizontal="left" vertical="distributed" wrapText="1"/>
      <protection hidden="1"/>
    </xf>
    <xf numFmtId="0" fontId="3" fillId="2" borderId="15" xfId="1" applyNumberFormat="1" applyFont="1" applyFill="1" applyBorder="1" applyAlignment="1" applyProtection="1">
      <alignment horizontal="left" vertical="distributed" wrapText="1"/>
      <protection hidden="1"/>
    </xf>
    <xf numFmtId="49" fontId="6" fillId="2" borderId="0" xfId="4" applyNumberFormat="1" applyFont="1" applyFill="1" applyAlignment="1">
      <alignment vertical="distributed" wrapText="1"/>
    </xf>
    <xf numFmtId="166" fontId="3" fillId="2" borderId="0" xfId="4" applyNumberFormat="1" applyFont="1" applyFill="1"/>
    <xf numFmtId="166" fontId="5" fillId="2" borderId="3" xfId="1" applyNumberFormat="1" applyFont="1" applyFill="1" applyBorder="1" applyAlignment="1" applyProtection="1">
      <alignment horizontal="right" wrapText="1"/>
      <protection hidden="1"/>
    </xf>
    <xf numFmtId="166" fontId="3" fillId="2" borderId="0" xfId="1" applyNumberFormat="1" applyFont="1" applyFill="1" applyBorder="1" applyAlignment="1" applyProtection="1">
      <alignment horizontal="right" wrapText="1"/>
      <protection hidden="1"/>
    </xf>
    <xf numFmtId="0" fontId="3" fillId="2" borderId="1" xfId="2" applyFont="1" applyFill="1" applyBorder="1" applyAlignment="1" applyProtection="1">
      <alignment wrapText="1"/>
    </xf>
    <xf numFmtId="169" fontId="3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/>
    <xf numFmtId="0" fontId="6" fillId="2" borderId="0" xfId="4" applyFont="1" applyFill="1"/>
    <xf numFmtId="166" fontId="3" fillId="2" borderId="9" xfId="4" applyNumberFormat="1" applyFont="1" applyFill="1" applyBorder="1"/>
    <xf numFmtId="166" fontId="3" fillId="2" borderId="18" xfId="4" applyNumberFormat="1" applyFont="1" applyFill="1" applyBorder="1"/>
    <xf numFmtId="166" fontId="3" fillId="2" borderId="6" xfId="4" applyNumberFormat="1" applyFont="1" applyFill="1" applyBorder="1"/>
    <xf numFmtId="166" fontId="5" fillId="2" borderId="6" xfId="4" applyNumberFormat="1" applyFont="1" applyFill="1" applyBorder="1"/>
    <xf numFmtId="0" fontId="9" fillId="2" borderId="1" xfId="4" applyNumberFormat="1" applyFont="1" applyFill="1" applyBorder="1" applyAlignment="1">
      <alignment horizontal="center" wrapText="1"/>
    </xf>
    <xf numFmtId="0" fontId="3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9" fillId="2" borderId="6" xfId="4" applyNumberFormat="1" applyFont="1" applyFill="1" applyBorder="1" applyAlignment="1">
      <alignment horizontal="center" wrapText="1"/>
    </xf>
    <xf numFmtId="166" fontId="3" fillId="2" borderId="17" xfId="4" applyNumberFormat="1" applyFont="1" applyFill="1" applyBorder="1"/>
    <xf numFmtId="166" fontId="5" fillId="2" borderId="18" xfId="4" applyNumberFormat="1" applyFont="1" applyFill="1" applyBorder="1"/>
    <xf numFmtId="166" fontId="6" fillId="0" borderId="0" xfId="4" applyNumberFormat="1"/>
    <xf numFmtId="0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6" fontId="5" fillId="2" borderId="9" xfId="4" applyNumberFormat="1" applyFont="1" applyFill="1" applyBorder="1"/>
    <xf numFmtId="0" fontId="5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12" fillId="2" borderId="0" xfId="0" applyFont="1" applyFill="1"/>
    <xf numFmtId="0" fontId="15" fillId="0" borderId="0" xfId="4" applyFont="1"/>
    <xf numFmtId="0" fontId="15" fillId="2" borderId="4" xfId="4" applyFont="1" applyFill="1" applyBorder="1"/>
    <xf numFmtId="0" fontId="3" fillId="2" borderId="1" xfId="4" applyFont="1" applyFill="1" applyBorder="1" applyAlignment="1">
      <alignment horizontal="left"/>
    </xf>
    <xf numFmtId="0" fontId="3" fillId="0" borderId="1" xfId="2" applyFont="1" applyFill="1" applyBorder="1" applyAlignment="1" applyProtection="1">
      <alignment wrapText="1"/>
    </xf>
    <xf numFmtId="0" fontId="12" fillId="3" borderId="0" xfId="0" applyFont="1" applyFill="1"/>
    <xf numFmtId="0" fontId="3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3" fillId="2" borderId="0" xfId="2" applyFont="1" applyFill="1" applyAlignment="1" applyProtection="1">
      <alignment wrapText="1"/>
    </xf>
    <xf numFmtId="165" fontId="3" fillId="2" borderId="2" xfId="3" applyNumberFormat="1" applyFont="1" applyFill="1" applyBorder="1" applyAlignment="1" applyProtection="1">
      <alignment wrapText="1"/>
      <protection hidden="1"/>
    </xf>
    <xf numFmtId="0" fontId="3" fillId="2" borderId="2" xfId="1" applyNumberFormat="1" applyFont="1" applyFill="1" applyBorder="1" applyAlignment="1" applyProtection="1">
      <alignment horizontal="center" wrapText="1"/>
      <protection hidden="1"/>
    </xf>
    <xf numFmtId="0" fontId="3" fillId="2" borderId="0" xfId="1" applyFont="1" applyFill="1" applyBorder="1" applyAlignment="1" applyProtection="1"/>
    <xf numFmtId="0" fontId="2" fillId="2" borderId="0" xfId="0" applyFont="1" applyFill="1" applyProtection="1"/>
    <xf numFmtId="0" fontId="3" fillId="2" borderId="0" xfId="1" applyFont="1" applyFill="1" applyBorder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center" vertical="distributed"/>
      <protection hidden="1"/>
    </xf>
    <xf numFmtId="49" fontId="5" fillId="2" borderId="5" xfId="1" applyNumberFormat="1" applyFont="1" applyFill="1" applyBorder="1" applyAlignment="1" applyProtection="1">
      <alignment horizontal="center" vertical="distributed" wrapText="1"/>
      <protection hidden="1"/>
    </xf>
    <xf numFmtId="165" fontId="5" fillId="2" borderId="2" xfId="3" applyNumberFormat="1" applyFont="1" applyFill="1" applyBorder="1" applyAlignment="1" applyProtection="1">
      <alignment wrapText="1"/>
      <protection hidden="1"/>
    </xf>
    <xf numFmtId="0" fontId="5" fillId="2" borderId="1" xfId="2" applyFont="1" applyFill="1" applyBorder="1" applyAlignment="1" applyProtection="1">
      <alignment wrapText="1"/>
    </xf>
    <xf numFmtId="165" fontId="5" fillId="2" borderId="1" xfId="3" applyNumberFormat="1" applyFont="1" applyFill="1" applyBorder="1" applyAlignment="1" applyProtection="1">
      <alignment horizontal="center" wrapText="1"/>
      <protection hidden="1"/>
    </xf>
    <xf numFmtId="169" fontId="5" fillId="2" borderId="1" xfId="1" applyNumberFormat="1" applyFont="1" applyFill="1" applyBorder="1" applyAlignment="1" applyProtection="1">
      <alignment horizontal="center" wrapText="1"/>
      <protection hidden="1"/>
    </xf>
    <xf numFmtId="165" fontId="3" fillId="2" borderId="1" xfId="3" applyNumberFormat="1" applyFont="1" applyFill="1" applyBorder="1" applyAlignment="1" applyProtection="1">
      <alignment horizontal="center" wrapText="1"/>
      <protection hidden="1"/>
    </xf>
    <xf numFmtId="169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2" applyFont="1" applyFill="1" applyBorder="1" applyAlignment="1" applyProtection="1">
      <alignment horizontal="left" wrapText="1"/>
    </xf>
    <xf numFmtId="165" fontId="3" fillId="2" borderId="1" xfId="3" applyNumberFormat="1" applyFont="1" applyFill="1" applyBorder="1" applyAlignment="1" applyProtection="1">
      <alignment horizontal="distributed" wrapText="1"/>
      <protection hidden="1"/>
    </xf>
    <xf numFmtId="169" fontId="3" fillId="2" borderId="1" xfId="1" applyNumberFormat="1" applyFont="1" applyFill="1" applyBorder="1" applyAlignment="1" applyProtection="1">
      <alignment horizontal="distributed" wrapText="1"/>
      <protection hidden="1"/>
    </xf>
    <xf numFmtId="0" fontId="3" fillId="2" borderId="1" xfId="1" applyNumberFormat="1" applyFont="1" applyFill="1" applyBorder="1" applyAlignment="1" applyProtection="1">
      <alignment horizontal="distributed" wrapText="1"/>
      <protection hidden="1"/>
    </xf>
    <xf numFmtId="169" fontId="3" fillId="2" borderId="1" xfId="10" applyNumberFormat="1" applyFont="1" applyFill="1" applyBorder="1" applyAlignment="1" applyProtection="1">
      <alignment horizontal="left" vertical="center" wrapText="1"/>
      <protection hidden="1"/>
    </xf>
    <xf numFmtId="49" fontId="5" fillId="2" borderId="1" xfId="2" applyNumberFormat="1" applyFont="1" applyFill="1" applyBorder="1" applyAlignment="1" applyProtection="1">
      <alignment horizontal="left" vertical="distributed" wrapText="1"/>
    </xf>
    <xf numFmtId="49" fontId="3" fillId="2" borderId="1" xfId="2" applyNumberFormat="1" applyFont="1" applyFill="1" applyBorder="1" applyAlignment="1" applyProtection="1">
      <alignment horizontal="left" wrapText="1"/>
    </xf>
    <xf numFmtId="49" fontId="3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0" applyNumberFormat="1" applyFont="1" applyFill="1" applyAlignment="1">
      <alignment wrapText="1"/>
    </xf>
    <xf numFmtId="49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5" fontId="5" fillId="2" borderId="1" xfId="3" applyNumberFormat="1" applyFont="1" applyFill="1" applyBorder="1" applyAlignment="1" applyProtection="1">
      <alignment wrapText="1"/>
      <protection hidden="1"/>
    </xf>
    <xf numFmtId="165" fontId="3" fillId="2" borderId="1" xfId="3" applyNumberFormat="1" applyFont="1" applyFill="1" applyBorder="1" applyAlignment="1" applyProtection="1">
      <alignment wrapText="1"/>
      <protection hidden="1"/>
    </xf>
    <xf numFmtId="0" fontId="2" fillId="2" borderId="0" xfId="0" applyFont="1" applyFill="1"/>
    <xf numFmtId="168" fontId="5" fillId="2" borderId="1" xfId="1" applyNumberFormat="1" applyFont="1" applyFill="1" applyBorder="1" applyAlignment="1" applyProtection="1">
      <alignment vertical="distributed"/>
      <protection hidden="1"/>
    </xf>
    <xf numFmtId="168" fontId="3" fillId="2" borderId="1" xfId="1" applyNumberFormat="1" applyFont="1" applyFill="1" applyBorder="1" applyAlignment="1" applyProtection="1">
      <alignment horizontal="center" vertical="distributed"/>
      <protection hidden="1"/>
    </xf>
    <xf numFmtId="0" fontId="6" fillId="0" borderId="0" xfId="4" applyBorder="1"/>
    <xf numFmtId="0" fontId="14" fillId="2" borderId="0" xfId="2" applyFont="1" applyFill="1" applyBorder="1" applyAlignment="1" applyProtection="1">
      <alignment horizontal="left" wrapText="1"/>
    </xf>
    <xf numFmtId="0" fontId="15" fillId="0" borderId="0" xfId="4" applyFont="1" applyBorder="1"/>
    <xf numFmtId="0" fontId="13" fillId="2" borderId="0" xfId="2" applyFont="1" applyFill="1" applyBorder="1" applyAlignment="1" applyProtection="1">
      <alignment horizontal="left" wrapText="1"/>
    </xf>
    <xf numFmtId="165" fontId="5" fillId="2" borderId="0" xfId="3" applyNumberFormat="1" applyFont="1" applyFill="1" applyBorder="1" applyAlignment="1" applyProtection="1">
      <alignment horizontal="center" wrapText="1"/>
      <protection hidden="1"/>
    </xf>
    <xf numFmtId="169" fontId="5" fillId="2" borderId="0" xfId="1" applyNumberFormat="1" applyFont="1" applyFill="1" applyBorder="1" applyAlignment="1" applyProtection="1">
      <alignment horizontal="center" wrapText="1"/>
      <protection hidden="1"/>
    </xf>
    <xf numFmtId="166" fontId="5" fillId="2" borderId="4" xfId="4" applyNumberFormat="1" applyFont="1" applyFill="1" applyBorder="1"/>
    <xf numFmtId="0" fontId="0" fillId="0" borderId="0" xfId="0" applyFont="1"/>
    <xf numFmtId="166" fontId="3" fillId="2" borderId="3" xfId="1" applyNumberFormat="1" applyFont="1" applyFill="1" applyBorder="1" applyAlignment="1" applyProtection="1">
      <alignment horizontal="right" wrapText="1"/>
      <protection hidden="1"/>
    </xf>
    <xf numFmtId="0" fontId="3" fillId="2" borderId="4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center" wrapText="1"/>
      <protection hidden="1"/>
    </xf>
    <xf numFmtId="166" fontId="5" fillId="2" borderId="3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distributed" wrapText="1"/>
      <protection hidden="1"/>
    </xf>
    <xf numFmtId="166" fontId="5" fillId="2" borderId="1" xfId="1" applyNumberFormat="1" applyFont="1" applyFill="1" applyBorder="1" applyAlignment="1" applyProtection="1">
      <alignment horizontal="right" wrapText="1"/>
      <protection hidden="1"/>
    </xf>
    <xf numFmtId="166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/>
    <xf numFmtId="166" fontId="3" fillId="2" borderId="19" xfId="1" applyNumberFormat="1" applyFont="1" applyFill="1" applyBorder="1" applyAlignment="1" applyProtection="1">
      <alignment horizontal="right" wrapText="1"/>
      <protection hidden="1"/>
    </xf>
    <xf numFmtId="0" fontId="5" fillId="2" borderId="1" xfId="2" applyFont="1" applyFill="1" applyBorder="1" applyAlignment="1" applyProtection="1">
      <alignment horizontal="left" wrapText="1"/>
    </xf>
    <xf numFmtId="0" fontId="5" fillId="2" borderId="6" xfId="2" applyFont="1" applyFill="1" applyBorder="1" applyAlignment="1" applyProtection="1">
      <alignment horizontal="left" wrapText="1"/>
    </xf>
    <xf numFmtId="0" fontId="3" fillId="2" borderId="6" xfId="2" applyFont="1" applyFill="1" applyBorder="1" applyAlignment="1" applyProtection="1">
      <alignment horizontal="left" wrapText="1"/>
    </xf>
    <xf numFmtId="0" fontId="0" fillId="2" borderId="0" xfId="0" applyFont="1" applyFill="1" applyBorder="1"/>
    <xf numFmtId="166" fontId="0" fillId="2" borderId="0" xfId="0" applyNumberFormat="1" applyFont="1" applyFill="1" applyBorder="1"/>
    <xf numFmtId="166" fontId="0" fillId="2" borderId="0" xfId="0" applyNumberFormat="1" applyFont="1" applyFill="1"/>
    <xf numFmtId="0" fontId="0" fillId="2" borderId="0" xfId="0" applyFont="1" applyFill="1"/>
    <xf numFmtId="0" fontId="17" fillId="0" borderId="0" xfId="4" applyFont="1"/>
    <xf numFmtId="166" fontId="16" fillId="2" borderId="0" xfId="4" applyNumberFormat="1" applyFont="1" applyFill="1"/>
    <xf numFmtId="166" fontId="6" fillId="2" borderId="0" xfId="4" applyNumberFormat="1" applyFont="1" applyFill="1"/>
    <xf numFmtId="166" fontId="3" fillId="2" borderId="1" xfId="1" applyNumberFormat="1" applyFont="1" applyFill="1" applyBorder="1" applyAlignment="1" applyProtection="1">
      <alignment horizontal="right" wrapText="1"/>
      <protection hidden="1"/>
    </xf>
    <xf numFmtId="0" fontId="0" fillId="2" borderId="0" xfId="0" applyFont="1" applyFill="1" applyProtection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7" xfId="3" applyFont="1" applyFill="1" applyBorder="1" applyAlignment="1"/>
    <xf numFmtId="0" fontId="2" fillId="0" borderId="0" xfId="0" applyFont="1" applyFill="1"/>
    <xf numFmtId="166" fontId="5" fillId="2" borderId="1" xfId="3" applyNumberFormat="1" applyFont="1" applyFill="1" applyBorder="1" applyAlignment="1" applyProtection="1">
      <alignment horizontal="center" wrapText="1"/>
      <protection hidden="1"/>
    </xf>
    <xf numFmtId="0" fontId="5" fillId="0" borderId="1" xfId="2" applyFont="1" applyFill="1" applyBorder="1" applyAlignment="1" applyProtection="1">
      <alignment wrapText="1"/>
    </xf>
    <xf numFmtId="165" fontId="3" fillId="0" borderId="1" xfId="3" applyNumberFormat="1" applyFont="1" applyFill="1" applyBorder="1" applyAlignment="1" applyProtection="1">
      <alignment horizontal="center" wrapText="1"/>
      <protection hidden="1"/>
    </xf>
    <xf numFmtId="0" fontId="6" fillId="2" borderId="0" xfId="4" applyFont="1" applyFill="1" applyAlignment="1"/>
    <xf numFmtId="0" fontId="6" fillId="0" borderId="0" xfId="4" applyFont="1" applyFill="1" applyAlignment="1"/>
    <xf numFmtId="166" fontId="18" fillId="2" borderId="0" xfId="4" applyNumberFormat="1" applyFont="1" applyFill="1"/>
    <xf numFmtId="0" fontId="6" fillId="2" borderId="0" xfId="4" applyFont="1" applyFill="1" applyBorder="1" applyAlignment="1"/>
    <xf numFmtId="49" fontId="6" fillId="0" borderId="0" xfId="4" applyNumberFormat="1" applyFont="1" applyFill="1" applyBorder="1" applyAlignment="1">
      <alignment vertical="distributed"/>
    </xf>
    <xf numFmtId="166" fontId="6" fillId="2" borderId="0" xfId="4" applyNumberFormat="1" applyFont="1" applyFill="1" applyBorder="1"/>
    <xf numFmtId="166" fontId="3" fillId="2" borderId="0" xfId="4" applyNumberFormat="1" applyFont="1" applyFill="1" applyBorder="1"/>
    <xf numFmtId="0" fontId="6" fillId="0" borderId="0" xfId="4" applyFont="1" applyFill="1" applyBorder="1"/>
    <xf numFmtId="49" fontId="6" fillId="0" borderId="0" xfId="4" applyNumberFormat="1" applyFont="1" applyFill="1" applyAlignment="1">
      <alignment vertical="distributed"/>
    </xf>
    <xf numFmtId="0" fontId="3" fillId="2" borderId="0" xfId="3" applyFont="1" applyFill="1" applyBorder="1" applyAlignment="1"/>
    <xf numFmtId="0" fontId="15" fillId="2" borderId="0" xfId="4" applyFont="1" applyFill="1"/>
    <xf numFmtId="49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5" fillId="2" borderId="1" xfId="4" applyFont="1" applyFill="1" applyBorder="1" applyAlignment="1">
      <alignment horizontal="left"/>
    </xf>
    <xf numFmtId="0" fontId="19" fillId="2" borderId="0" xfId="1" applyFont="1" applyFill="1" applyBorder="1" applyAlignment="1"/>
    <xf numFmtId="49" fontId="19" fillId="2" borderId="0" xfId="1" applyNumberFormat="1" applyFont="1" applyFill="1" applyBorder="1" applyAlignment="1">
      <alignment horizontal="right"/>
    </xf>
    <xf numFmtId="49" fontId="19" fillId="2" borderId="0" xfId="1" applyNumberFormat="1" applyFont="1" applyFill="1" applyBorder="1" applyAlignment="1"/>
    <xf numFmtId="49" fontId="19" fillId="2" borderId="0" xfId="1" applyNumberFormat="1" applyFont="1" applyFill="1" applyBorder="1" applyAlignment="1">
      <alignment horizontal="left"/>
    </xf>
    <xf numFmtId="0" fontId="19" fillId="2" borderId="0" xfId="1" applyFont="1" applyFill="1" applyBorder="1" applyAlignment="1">
      <alignment horizontal="right"/>
    </xf>
    <xf numFmtId="0" fontId="19" fillId="2" borderId="0" xfId="1" applyFont="1" applyFill="1" applyBorder="1" applyAlignment="1" applyProtection="1">
      <alignment horizontal="right"/>
    </xf>
    <xf numFmtId="49" fontId="19" fillId="2" borderId="0" xfId="1" applyNumberFormat="1" applyFont="1" applyFill="1" applyBorder="1" applyAlignment="1" applyProtection="1">
      <alignment horizontal="right"/>
    </xf>
    <xf numFmtId="49" fontId="19" fillId="2" borderId="0" xfId="1" applyNumberFormat="1" applyFont="1" applyFill="1" applyBorder="1" applyAlignment="1" applyProtection="1"/>
    <xf numFmtId="49" fontId="19" fillId="2" borderId="0" xfId="1" applyNumberFormat="1" applyFont="1" applyFill="1" applyBorder="1" applyAlignment="1" applyProtection="1">
      <alignment horizontal="left"/>
    </xf>
    <xf numFmtId="49" fontId="19" fillId="2" borderId="0" xfId="4" applyNumberFormat="1" applyFont="1" applyFill="1" applyBorder="1"/>
    <xf numFmtId="49" fontId="19" fillId="2" borderId="0" xfId="4" applyNumberFormat="1" applyFont="1" applyFill="1" applyBorder="1" applyAlignment="1">
      <alignment horizontal="right"/>
    </xf>
    <xf numFmtId="49" fontId="19" fillId="2" borderId="0" xfId="4" applyNumberFormat="1" applyFont="1" applyFill="1" applyBorder="1" applyAlignment="1"/>
    <xf numFmtId="49" fontId="19" fillId="2" borderId="0" xfId="4" applyNumberFormat="1" applyFont="1" applyFill="1" applyBorder="1" applyAlignment="1">
      <alignment horizontal="left"/>
    </xf>
    <xf numFmtId="0" fontId="19" fillId="2" borderId="0" xfId="0" applyFont="1" applyFill="1" applyBorder="1" applyProtection="1"/>
    <xf numFmtId="49" fontId="19" fillId="2" borderId="0" xfId="0" applyNumberFormat="1" applyFont="1" applyFill="1" applyBorder="1" applyAlignment="1" applyProtection="1">
      <alignment horizontal="right"/>
    </xf>
    <xf numFmtId="49" fontId="19" fillId="2" borderId="0" xfId="0" applyNumberFormat="1" applyFont="1" applyFill="1" applyBorder="1" applyAlignment="1" applyProtection="1"/>
    <xf numFmtId="49" fontId="19" fillId="2" borderId="0" xfId="0" applyNumberFormat="1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right"/>
    </xf>
    <xf numFmtId="166" fontId="20" fillId="2" borderId="0" xfId="1" applyNumberFormat="1" applyFont="1" applyFill="1" applyBorder="1" applyAlignment="1" applyProtection="1">
      <alignment horizontal="center" wrapText="1"/>
      <protection hidden="1"/>
    </xf>
    <xf numFmtId="166" fontId="20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0" applyFont="1" applyFill="1" applyBorder="1" applyAlignment="1">
      <alignment vertical="distributed"/>
    </xf>
    <xf numFmtId="49" fontId="20" fillId="2" borderId="0" xfId="0" applyNumberFormat="1" applyFont="1" applyFill="1" applyBorder="1" applyAlignment="1">
      <alignment horizontal="right"/>
    </xf>
    <xf numFmtId="49" fontId="20" fillId="2" borderId="0" xfId="1" applyNumberFormat="1" applyFont="1" applyFill="1" applyBorder="1" applyAlignment="1" applyProtection="1">
      <alignment wrapText="1"/>
      <protection hidden="1"/>
    </xf>
    <xf numFmtId="49" fontId="20" fillId="2" borderId="0" xfId="1" applyNumberFormat="1" applyFont="1" applyFill="1" applyBorder="1" applyAlignment="1" applyProtection="1">
      <alignment horizontal="left" wrapText="1"/>
      <protection hidden="1"/>
    </xf>
    <xf numFmtId="0" fontId="19" fillId="2" borderId="0" xfId="0" applyFont="1" applyFill="1" applyBorder="1" applyAlignment="1">
      <alignment vertical="distributed"/>
    </xf>
    <xf numFmtId="49" fontId="19" fillId="2" borderId="0" xfId="0" applyNumberFormat="1" applyFont="1" applyFill="1" applyBorder="1" applyAlignment="1">
      <alignment horizontal="right"/>
    </xf>
    <xf numFmtId="49" fontId="19" fillId="2" borderId="0" xfId="1" applyNumberFormat="1" applyFont="1" applyFill="1" applyBorder="1" applyAlignment="1" applyProtection="1">
      <alignment wrapText="1"/>
      <protection hidden="1"/>
    </xf>
    <xf numFmtId="49" fontId="19" fillId="2" borderId="0" xfId="1" applyNumberFormat="1" applyFont="1" applyFill="1" applyBorder="1" applyAlignment="1" applyProtection="1">
      <alignment horizontal="left" wrapText="1"/>
      <protection hidden="1"/>
    </xf>
    <xf numFmtId="166" fontId="19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2" applyFont="1" applyFill="1" applyBorder="1" applyAlignment="1" applyProtection="1">
      <alignment wrapText="1"/>
    </xf>
    <xf numFmtId="49" fontId="20" fillId="2" borderId="0" xfId="3" applyNumberFormat="1" applyFont="1" applyFill="1" applyBorder="1" applyAlignment="1" applyProtection="1">
      <alignment horizontal="right" wrapText="1"/>
      <protection hidden="1"/>
    </xf>
    <xf numFmtId="0" fontId="19" fillId="2" borderId="0" xfId="2" applyFont="1" applyFill="1" applyBorder="1" applyAlignment="1" applyProtection="1">
      <alignment wrapText="1"/>
    </xf>
    <xf numFmtId="49" fontId="19" fillId="2" borderId="0" xfId="3" applyNumberFormat="1" applyFont="1" applyFill="1" applyBorder="1" applyAlignment="1" applyProtection="1">
      <alignment horizontal="right" wrapText="1"/>
      <protection hidden="1"/>
    </xf>
    <xf numFmtId="49" fontId="19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1" applyNumberFormat="1" applyFont="1" applyFill="1" applyBorder="1" applyAlignment="1" applyProtection="1">
      <alignment horizontal="left" vertical="distributed" wrapText="1"/>
      <protection hidden="1"/>
    </xf>
    <xf numFmtId="49" fontId="20" fillId="2" borderId="0" xfId="1" applyNumberFormat="1" applyFont="1" applyFill="1" applyBorder="1" applyAlignment="1" applyProtection="1">
      <alignment horizontal="right" wrapText="1"/>
      <protection hidden="1"/>
    </xf>
    <xf numFmtId="166" fontId="20" fillId="2" borderId="0" xfId="4" applyNumberFormat="1" applyFont="1" applyFill="1" applyBorder="1" applyAlignment="1">
      <alignment horizontal="right"/>
    </xf>
    <xf numFmtId="0" fontId="19" fillId="2" borderId="0" xfId="1" applyNumberFormat="1" applyFont="1" applyFill="1" applyBorder="1" applyAlignment="1" applyProtection="1">
      <alignment horizontal="left" vertical="distributed" wrapText="1"/>
      <protection hidden="1"/>
    </xf>
    <xf numFmtId="166" fontId="19" fillId="2" borderId="0" xfId="4" applyNumberFormat="1" applyFont="1" applyFill="1" applyBorder="1" applyAlignment="1">
      <alignment horizontal="right"/>
    </xf>
    <xf numFmtId="49" fontId="19" fillId="2" borderId="0" xfId="2" applyNumberFormat="1" applyFont="1" applyFill="1" applyBorder="1" applyAlignment="1" applyProtection="1">
      <alignment horizontal="right" wrapText="1"/>
    </xf>
    <xf numFmtId="49" fontId="20" fillId="2" borderId="0" xfId="2" applyNumberFormat="1" applyFont="1" applyFill="1" applyBorder="1" applyAlignment="1" applyProtection="1">
      <alignment horizontal="right" wrapText="1"/>
    </xf>
    <xf numFmtId="49" fontId="20" fillId="2" borderId="0" xfId="2" applyNumberFormat="1" applyFont="1" applyFill="1" applyBorder="1" applyAlignment="1" applyProtection="1">
      <alignment wrapText="1"/>
    </xf>
    <xf numFmtId="49" fontId="20" fillId="2" borderId="0" xfId="2" applyNumberFormat="1" applyFont="1" applyFill="1" applyBorder="1" applyAlignment="1" applyProtection="1">
      <alignment horizontal="left" wrapText="1"/>
    </xf>
    <xf numFmtId="49" fontId="19" fillId="2" borderId="0" xfId="2" applyNumberFormat="1" applyFont="1" applyFill="1" applyBorder="1" applyAlignment="1" applyProtection="1">
      <alignment wrapText="1"/>
    </xf>
    <xf numFmtId="49" fontId="19" fillId="2" borderId="0" xfId="2" applyNumberFormat="1" applyFont="1" applyFill="1" applyBorder="1" applyAlignment="1" applyProtection="1">
      <alignment horizontal="left" wrapText="1"/>
    </xf>
    <xf numFmtId="0" fontId="20" fillId="2" borderId="0" xfId="0" applyFont="1" applyFill="1" applyBorder="1"/>
    <xf numFmtId="49" fontId="20" fillId="2" borderId="0" xfId="0" applyNumberFormat="1" applyFont="1" applyFill="1" applyBorder="1" applyAlignment="1"/>
    <xf numFmtId="49" fontId="20" fillId="2" borderId="0" xfId="0" applyNumberFormat="1" applyFont="1" applyFill="1" applyBorder="1" applyAlignment="1">
      <alignment horizontal="left"/>
    </xf>
    <xf numFmtId="166" fontId="20" fillId="2" borderId="0" xfId="0" applyNumberFormat="1" applyFont="1" applyFill="1" applyBorder="1" applyAlignment="1">
      <alignment horizontal="right"/>
    </xf>
    <xf numFmtId="49" fontId="20" fillId="2" borderId="0" xfId="4" applyNumberFormat="1" applyFont="1" applyFill="1" applyBorder="1" applyAlignment="1">
      <alignment horizontal="left"/>
    </xf>
    <xf numFmtId="0" fontId="19" fillId="2" borderId="0" xfId="0" applyFont="1" applyFill="1" applyBorder="1"/>
    <xf numFmtId="49" fontId="19" fillId="2" borderId="0" xfId="0" applyNumberFormat="1" applyFont="1" applyFill="1" applyBorder="1" applyAlignment="1"/>
    <xf numFmtId="49" fontId="19" fillId="2" borderId="0" xfId="0" applyNumberFormat="1" applyFont="1" applyFill="1" applyBorder="1" applyAlignment="1">
      <alignment horizontal="left"/>
    </xf>
    <xf numFmtId="166" fontId="19" fillId="2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20" fillId="2" borderId="0" xfId="4" applyNumberFormat="1" applyFont="1" applyFill="1" applyBorder="1" applyAlignment="1">
      <alignment horizontal="left" wrapText="1"/>
    </xf>
    <xf numFmtId="49" fontId="20" fillId="2" borderId="0" xfId="4" applyNumberFormat="1" applyFont="1" applyFill="1" applyBorder="1" applyAlignment="1">
      <alignment horizontal="right" wrapText="1"/>
    </xf>
    <xf numFmtId="49" fontId="20" fillId="2" borderId="0" xfId="4" applyNumberFormat="1" applyFont="1" applyFill="1" applyBorder="1" applyAlignment="1">
      <alignment wrapText="1"/>
    </xf>
    <xf numFmtId="49" fontId="20" fillId="2" borderId="0" xfId="4" applyNumberFormat="1" applyFont="1" applyFill="1" applyBorder="1" applyAlignment="1">
      <alignment horizontal="left" wrapText="1"/>
    </xf>
    <xf numFmtId="0" fontId="19" fillId="2" borderId="0" xfId="4" applyNumberFormat="1" applyFont="1" applyFill="1" applyBorder="1" applyAlignment="1">
      <alignment horizontal="left" wrapText="1"/>
    </xf>
    <xf numFmtId="49" fontId="19" fillId="2" borderId="0" xfId="4" applyNumberFormat="1" applyFont="1" applyFill="1" applyBorder="1" applyAlignment="1">
      <alignment horizontal="right" wrapText="1"/>
    </xf>
    <xf numFmtId="49" fontId="19" fillId="2" borderId="0" xfId="4" applyNumberFormat="1" applyFont="1" applyFill="1" applyBorder="1" applyAlignment="1">
      <alignment wrapText="1"/>
    </xf>
    <xf numFmtId="49" fontId="19" fillId="2" borderId="0" xfId="4" applyNumberFormat="1" applyFont="1" applyFill="1" applyBorder="1" applyAlignment="1">
      <alignment horizontal="left" wrapText="1"/>
    </xf>
    <xf numFmtId="0" fontId="0" fillId="3" borderId="0" xfId="0" applyFont="1" applyFill="1"/>
    <xf numFmtId="0" fontId="0" fillId="0" borderId="0" xfId="0" applyFont="1" applyFill="1"/>
    <xf numFmtId="166" fontId="0" fillId="0" borderId="0" xfId="0" applyNumberFormat="1" applyFont="1"/>
    <xf numFmtId="0" fontId="0" fillId="4" borderId="0" xfId="0" applyFont="1" applyFill="1"/>
    <xf numFmtId="0" fontId="3" fillId="2" borderId="0" xfId="1" applyFont="1" applyFill="1" applyBorder="1" applyAlignment="1" applyProtection="1">
      <alignment horizontal="right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0" fontId="2" fillId="0" borderId="0" xfId="0" applyFont="1"/>
    <xf numFmtId="0" fontId="3" fillId="2" borderId="0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center" vertical="distributed" wrapText="1"/>
    </xf>
    <xf numFmtId="166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1" applyNumberFormat="1" applyFont="1" applyFill="1" applyBorder="1" applyAlignment="1" applyProtection="1">
      <alignment horizontal="center" wrapText="1"/>
      <protection hidden="1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6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left"/>
    </xf>
    <xf numFmtId="0" fontId="3" fillId="2" borderId="0" xfId="4" applyFont="1" applyFill="1" applyAlignment="1">
      <alignment horizontal="right"/>
    </xf>
    <xf numFmtId="0" fontId="3" fillId="2" borderId="0" xfId="4" applyFont="1" applyFill="1" applyAlignment="1">
      <alignment horizontal="left"/>
    </xf>
    <xf numFmtId="165" fontId="5" fillId="2" borderId="5" xfId="3" applyNumberFormat="1" applyFont="1" applyFill="1" applyBorder="1" applyAlignment="1" applyProtection="1">
      <alignment horizontal="center" wrapText="1"/>
      <protection hidden="1"/>
    </xf>
    <xf numFmtId="165" fontId="5" fillId="2" borderId="6" xfId="3" applyNumberFormat="1" applyFont="1" applyFill="1" applyBorder="1" applyAlignment="1" applyProtection="1">
      <alignment horizontal="center" wrapText="1"/>
      <protection hidden="1"/>
    </xf>
    <xf numFmtId="0" fontId="5" fillId="2" borderId="0" xfId="3" applyFont="1" applyFill="1" applyBorder="1" applyAlignment="1">
      <alignment horizontal="center" vertical="distributed" wrapText="1"/>
    </xf>
    <xf numFmtId="49" fontId="5" fillId="0" borderId="1" xfId="3" applyNumberFormat="1" applyFont="1" applyFill="1" applyBorder="1" applyAlignment="1" applyProtection="1">
      <alignment horizontal="center" vertical="distributed" wrapText="1"/>
      <protection hidden="1"/>
    </xf>
    <xf numFmtId="166" fontId="5" fillId="2" borderId="11" xfId="3" applyNumberFormat="1" applyFont="1" applyFill="1" applyBorder="1" applyAlignment="1" applyProtection="1">
      <alignment horizontal="center" wrapText="1"/>
      <protection hidden="1"/>
    </xf>
    <xf numFmtId="166" fontId="5" fillId="2" borderId="12" xfId="3" applyNumberFormat="1" applyFont="1" applyFill="1" applyBorder="1" applyAlignment="1" applyProtection="1">
      <alignment horizontal="center" wrapText="1"/>
      <protection hidden="1"/>
    </xf>
    <xf numFmtId="166" fontId="5" fillId="2" borderId="13" xfId="3" applyNumberFormat="1" applyFont="1" applyFill="1" applyBorder="1" applyAlignment="1" applyProtection="1">
      <alignment horizontal="center" wrapText="1"/>
      <protection hidden="1"/>
    </xf>
    <xf numFmtId="166" fontId="5" fillId="2" borderId="14" xfId="3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0" fontId="5" fillId="2" borderId="0" xfId="1" applyFont="1" applyFill="1" applyBorder="1" applyAlignment="1">
      <alignment horizontal="center" vertical="distributed" wrapText="1"/>
    </xf>
    <xf numFmtId="166" fontId="5" fillId="2" borderId="10" xfId="1" applyNumberFormat="1" applyFont="1" applyFill="1" applyBorder="1" applyAlignment="1" applyProtection="1">
      <alignment horizontal="center" wrapText="1"/>
      <protection hidden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49" fontId="5" fillId="2" borderId="4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3" xfId="1" applyNumberFormat="1" applyFont="1" applyFill="1" applyBorder="1" applyAlignment="1" applyProtection="1">
      <alignment horizontal="center" vertical="distributed" wrapText="1"/>
      <protection hidden="1"/>
    </xf>
    <xf numFmtId="0" fontId="19" fillId="2" borderId="0" xfId="0" applyFont="1" applyFill="1" applyBorder="1" applyAlignment="1">
      <alignment horizontal="left"/>
    </xf>
    <xf numFmtId="49" fontId="20" fillId="2" borderId="0" xfId="1" applyNumberFormat="1" applyFont="1" applyFill="1" applyBorder="1" applyAlignment="1" applyProtection="1">
      <alignment horizontal="left" vertical="distributed" wrapText="1"/>
      <protection hidden="1"/>
    </xf>
    <xf numFmtId="49" fontId="20" fillId="2" borderId="0" xfId="1" applyNumberFormat="1" applyFont="1" applyFill="1" applyBorder="1" applyAlignment="1" applyProtection="1">
      <alignment horizontal="center" wrapText="1"/>
      <protection hidden="1"/>
    </xf>
    <xf numFmtId="49" fontId="20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1" applyFont="1" applyFill="1" applyBorder="1" applyAlignment="1">
      <alignment horizontal="center" vertical="distributed" wrapText="1"/>
    </xf>
    <xf numFmtId="49" fontId="20" fillId="2" borderId="0" xfId="1" applyNumberFormat="1" applyFont="1" applyFill="1" applyBorder="1" applyAlignment="1" applyProtection="1">
      <alignment horizontal="center" vertical="distributed" wrapText="1"/>
      <protection hidden="1"/>
    </xf>
    <xf numFmtId="49" fontId="20" fillId="2" borderId="0" xfId="1" applyNumberFormat="1" applyFont="1" applyFill="1" applyBorder="1" applyAlignment="1" applyProtection="1">
      <alignment wrapText="1"/>
      <protection hidden="1"/>
    </xf>
    <xf numFmtId="49" fontId="20" fillId="2" borderId="0" xfId="1" applyNumberFormat="1" applyFont="1" applyFill="1" applyBorder="1" applyAlignment="1" applyProtection="1">
      <alignment horizontal="left" wrapText="1"/>
      <protection hidden="1"/>
    </xf>
    <xf numFmtId="166" fontId="20" fillId="2" borderId="0" xfId="1" applyNumberFormat="1" applyFont="1" applyFill="1" applyBorder="1" applyAlignment="1" applyProtection="1">
      <alignment horizontal="center" wrapText="1"/>
      <protection hidden="1"/>
    </xf>
  </cellXfs>
  <cellStyles count="47">
    <cellStyle name="Денежный 2" xfId="7"/>
    <cellStyle name="Денежный 3" xfId="8"/>
    <cellStyle name="Обычный" xfId="0" builtinId="0"/>
    <cellStyle name="Обычный 13" xfId="9"/>
    <cellStyle name="Обычный 2" xfId="2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0"/>
    <cellStyle name="Обычный 2 2 2" xfId="21"/>
    <cellStyle name="Обычный 2 20" xfId="22"/>
    <cellStyle name="Обычный 2 21" xfId="23"/>
    <cellStyle name="Обычный 2 22" xfId="24"/>
    <cellStyle name="Обычный 2 23" xfId="25"/>
    <cellStyle name="Обычный 2 24" xfId="26"/>
    <cellStyle name="Обычный 2 25" xfId="27"/>
    <cellStyle name="Обычный 2 26" xfId="28"/>
    <cellStyle name="Обычный 2 27" xfId="29"/>
    <cellStyle name="Обычный 2 3" xfId="30"/>
    <cellStyle name="Обычный 2 4" xfId="31"/>
    <cellStyle name="Обычный 2 5" xfId="32"/>
    <cellStyle name="Обычный 2 6" xfId="33"/>
    <cellStyle name="Обычный 2 7" xfId="34"/>
    <cellStyle name="Обычный 2 8" xfId="35"/>
    <cellStyle name="Обычный 2 9" xfId="36"/>
    <cellStyle name="Обычный 3" xfId="4"/>
    <cellStyle name="Обычный 3 2" xfId="37"/>
    <cellStyle name="Обычный 4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Обычный_Tmp1" xfId="1"/>
    <cellStyle name="Обычный_Tmp1 2" xfId="3"/>
    <cellStyle name="Процентный 2" xfId="44"/>
    <cellStyle name="Финансовый 2" xfId="45"/>
    <cellStyle name="Финансовый 3" xfId="5"/>
    <cellStyle name="Финансовый 4" xfId="6"/>
    <cellStyle name="Финансовый 5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457200</xdr:colOff>
          <xdr:row>1</xdr:row>
          <xdr:rowOff>38100</xdr:rowOff>
        </xdr:from>
        <xdr:to>
          <xdr:col>32</xdr:col>
          <xdr:colOff>57150</xdr:colOff>
          <xdr:row>3</xdr:row>
          <xdr:rowOff>57150</xdr:rowOff>
        </xdr:to>
        <xdr:sp macro="" textlink="">
          <xdr:nvSpPr>
            <xdr:cNvPr id="1025" name="Toggle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0</xdr:rowOff>
        </xdr:from>
        <xdr:to>
          <xdr:col>28</xdr:col>
          <xdr:colOff>590550</xdr:colOff>
          <xdr:row>6</xdr:row>
          <xdr:rowOff>180975</xdr:rowOff>
        </xdr:to>
        <xdr:sp macro="" textlink="">
          <xdr:nvSpPr>
            <xdr:cNvPr id="2049" name="Toggle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476250</xdr:colOff>
          <xdr:row>2</xdr:row>
          <xdr:rowOff>0</xdr:rowOff>
        </xdr:from>
        <xdr:to>
          <xdr:col>52</xdr:col>
          <xdr:colOff>66675</xdr:colOff>
          <xdr:row>3</xdr:row>
          <xdr:rowOff>171450</xdr:rowOff>
        </xdr:to>
        <xdr:sp macro="" textlink="">
          <xdr:nvSpPr>
            <xdr:cNvPr id="5122" name="ToggleButton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8.10.2014/&#1055;&#1056;&#1054;&#1045;&#1050;&#1058;%20N/&#1055;&#1088;&#1086;&#1077;&#1082;&#1090;%20&#1073;&#1102;&#1076;&#1078;&#1077;&#1090;&#1072;%20%20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по учрежд"/>
      <sheetName val="Штатное расписани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Расш расходов по прочим КБК"/>
      <sheetName val="Свод"/>
      <sheetName val="Отчеты"/>
      <sheetName val="Cm"/>
      <sheetName val="ПФХД"/>
      <sheetName val="Смета"/>
      <sheetName val="Ведомст"/>
      <sheetName val="Функц"/>
      <sheetName val="список"/>
      <sheetName val="исход"/>
      <sheetName val="СП"/>
      <sheetName val="СС"/>
      <sheetName val="СВ"/>
      <sheetName val="СФ"/>
      <sheetName val="Анализ"/>
      <sheetName val="ИсхДан"/>
      <sheetName val="Ведом"/>
      <sheetName val="Функц (2)"/>
      <sheetName val="ВедомПлП"/>
      <sheetName val="Функц ПлП"/>
      <sheetName val="источники"/>
      <sheetName val="ПрогрЗаимств"/>
      <sheetName val="РЦП"/>
      <sheetName val="РЦП ПлП"/>
      <sheetName val="ГРБС"/>
      <sheetName val="ФКР"/>
      <sheetName val="КЦСР"/>
      <sheetName val="КВР"/>
      <sheetName val="СВ (2)"/>
      <sheetName val="СФ (2)"/>
      <sheetName val="СРЦП"/>
      <sheetName val="ЭКР"/>
      <sheetName val="СубКОСГУ"/>
      <sheetName val="ТипСр"/>
    </sheetNames>
    <sheetDataSet>
      <sheetData sheetId="0">
        <row r="2">
          <cell r="B2">
            <v>939</v>
          </cell>
        </row>
      </sheetData>
      <sheetData sheetId="1">
        <row r="14">
          <cell r="B14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СубКОСГУ</v>
          </cell>
          <cell r="E1">
            <v>323</v>
          </cell>
        </row>
        <row r="2">
          <cell r="A2" t="str">
            <v>-</v>
          </cell>
          <cell r="B2" t="str">
            <v>-</v>
          </cell>
          <cell r="C2" t="str">
            <v>01.10.00.</v>
          </cell>
          <cell r="D2">
            <v>323</v>
          </cell>
          <cell r="E2">
            <v>324</v>
          </cell>
        </row>
        <row r="3">
          <cell r="A3">
            <v>241</v>
          </cell>
          <cell r="B3" t="str">
            <v>055,0</v>
          </cell>
          <cell r="C3" t="str">
            <v>01.20.00.</v>
          </cell>
          <cell r="D3">
            <v>324</v>
          </cell>
          <cell r="E3">
            <v>325</v>
          </cell>
        </row>
        <row r="4">
          <cell r="A4">
            <v>211</v>
          </cell>
          <cell r="B4" t="str">
            <v>046,0</v>
          </cell>
          <cell r="C4" t="str">
            <v>01.30.00.</v>
          </cell>
          <cell r="D4">
            <v>325</v>
          </cell>
          <cell r="E4">
            <v>326</v>
          </cell>
        </row>
        <row r="5">
          <cell r="A5">
            <v>212</v>
          </cell>
          <cell r="B5" t="str">
            <v>047,0</v>
          </cell>
          <cell r="C5" t="str">
            <v>01.40.00.</v>
          </cell>
          <cell r="D5">
            <v>326</v>
          </cell>
          <cell r="E5">
            <v>327</v>
          </cell>
        </row>
        <row r="6">
          <cell r="A6">
            <v>213</v>
          </cell>
          <cell r="B6" t="str">
            <v>048,01</v>
          </cell>
          <cell r="C6" t="str">
            <v>01.50.00.</v>
          </cell>
          <cell r="D6">
            <v>327</v>
          </cell>
          <cell r="E6">
            <v>328</v>
          </cell>
        </row>
        <row r="7">
          <cell r="A7">
            <v>221</v>
          </cell>
          <cell r="B7" t="str">
            <v>048,02</v>
          </cell>
          <cell r="C7" t="str">
            <v>01.60.00.</v>
          </cell>
          <cell r="D7">
            <v>328</v>
          </cell>
          <cell r="E7">
            <v>329</v>
          </cell>
        </row>
        <row r="8">
          <cell r="A8">
            <v>222</v>
          </cell>
          <cell r="B8" t="str">
            <v>048,03</v>
          </cell>
          <cell r="C8" t="str">
            <v>01.70.00.</v>
          </cell>
          <cell r="D8">
            <v>329</v>
          </cell>
          <cell r="E8">
            <v>331</v>
          </cell>
        </row>
        <row r="9">
          <cell r="A9">
            <v>223</v>
          </cell>
          <cell r="B9" t="str">
            <v>048,04</v>
          </cell>
          <cell r="D9">
            <v>331</v>
          </cell>
          <cell r="E9">
            <v>332</v>
          </cell>
        </row>
        <row r="10">
          <cell r="A10">
            <v>224</v>
          </cell>
          <cell r="B10" t="str">
            <v>048,05</v>
          </cell>
          <cell r="D10">
            <v>332</v>
          </cell>
          <cell r="E10">
            <v>531</v>
          </cell>
        </row>
        <row r="11">
          <cell r="A11">
            <v>225</v>
          </cell>
          <cell r="B11" t="str">
            <v>048,06</v>
          </cell>
          <cell r="D11">
            <v>531</v>
          </cell>
          <cell r="E11">
            <v>532</v>
          </cell>
        </row>
        <row r="12">
          <cell r="A12">
            <v>226</v>
          </cell>
          <cell r="B12" t="str">
            <v>048,07</v>
          </cell>
          <cell r="D12">
            <v>532</v>
          </cell>
          <cell r="E12">
            <v>922</v>
          </cell>
        </row>
        <row r="13">
          <cell r="A13">
            <v>231</v>
          </cell>
          <cell r="B13" t="str">
            <v>048,08</v>
          </cell>
          <cell r="D13">
            <v>922</v>
          </cell>
          <cell r="E13">
            <v>938</v>
          </cell>
        </row>
        <row r="14">
          <cell r="A14">
            <v>242</v>
          </cell>
          <cell r="B14" t="str">
            <v>048,09</v>
          </cell>
          <cell r="D14">
            <v>938</v>
          </cell>
          <cell r="E14">
            <v>938</v>
          </cell>
        </row>
        <row r="15">
          <cell r="A15">
            <v>251</v>
          </cell>
          <cell r="B15" t="str">
            <v>048,10</v>
          </cell>
          <cell r="D15">
            <v>939</v>
          </cell>
          <cell r="E15">
            <v>938</v>
          </cell>
        </row>
        <row r="16">
          <cell r="A16">
            <v>261</v>
          </cell>
          <cell r="B16" t="str">
            <v>048,11</v>
          </cell>
          <cell r="D16">
            <v>979</v>
          </cell>
          <cell r="E16">
            <v>938</v>
          </cell>
        </row>
        <row r="17">
          <cell r="A17">
            <v>262</v>
          </cell>
          <cell r="B17" t="str">
            <v>048,12</v>
          </cell>
          <cell r="E17">
            <v>938</v>
          </cell>
        </row>
        <row r="18">
          <cell r="A18">
            <v>263</v>
          </cell>
          <cell r="E18">
            <v>939</v>
          </cell>
        </row>
        <row r="19">
          <cell r="A19">
            <v>290</v>
          </cell>
          <cell r="E19">
            <v>939</v>
          </cell>
        </row>
        <row r="20">
          <cell r="A20">
            <v>310</v>
          </cell>
          <cell r="E20">
            <v>939</v>
          </cell>
        </row>
        <row r="21">
          <cell r="A21">
            <v>340</v>
          </cell>
          <cell r="E21">
            <v>939</v>
          </cell>
        </row>
        <row r="22">
          <cell r="E22">
            <v>939</v>
          </cell>
        </row>
        <row r="23">
          <cell r="E23">
            <v>979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J382"/>
  <sheetViews>
    <sheetView showZeros="0" view="pageBreakPreview" topLeftCell="A157" zoomScaleNormal="100" zoomScaleSheetLayoutView="100" workbookViewId="0">
      <selection activeCell="J162" sqref="J162"/>
    </sheetView>
  </sheetViews>
  <sheetFormatPr defaultRowHeight="12.75" x14ac:dyDescent="0.2"/>
  <cols>
    <col min="1" max="1" width="5.7109375" style="106" customWidth="1"/>
    <col min="2" max="2" width="42.85546875" style="106" customWidth="1"/>
    <col min="3" max="3" width="6.28515625" style="112" customWidth="1"/>
    <col min="4" max="4" width="11.85546875" style="112" customWidth="1"/>
    <col min="5" max="5" width="7.7109375" style="112" customWidth="1"/>
    <col min="6" max="6" width="12.42578125" style="106" customWidth="1"/>
    <col min="7" max="7" width="12.7109375" style="106" customWidth="1"/>
    <col min="8" max="8" width="2.140625" style="106" customWidth="1"/>
    <col min="9" max="9" width="18.140625" style="90" customWidth="1"/>
  </cols>
  <sheetData>
    <row r="1" spans="1:7" x14ac:dyDescent="0.2">
      <c r="A1" s="223" t="s">
        <v>247</v>
      </c>
      <c r="B1" s="223"/>
      <c r="C1" s="223"/>
      <c r="D1" s="223"/>
      <c r="E1" s="223"/>
      <c r="F1" s="223"/>
      <c r="G1" s="223"/>
    </row>
    <row r="2" spans="1:7" x14ac:dyDescent="0.2">
      <c r="A2" s="211" t="s">
        <v>233</v>
      </c>
      <c r="B2" s="211"/>
      <c r="C2" s="211"/>
      <c r="D2" s="211"/>
      <c r="E2" s="211"/>
      <c r="F2" s="211"/>
      <c r="G2" s="211"/>
    </row>
    <row r="3" spans="1:7" x14ac:dyDescent="0.2">
      <c r="A3" s="211" t="s">
        <v>0</v>
      </c>
      <c r="B3" s="211"/>
      <c r="C3" s="211"/>
      <c r="D3" s="211"/>
      <c r="E3" s="211"/>
      <c r="F3" s="211"/>
      <c r="G3" s="211"/>
    </row>
    <row r="4" spans="1:7" x14ac:dyDescent="0.2">
      <c r="A4" s="211" t="s">
        <v>113</v>
      </c>
      <c r="B4" s="211"/>
      <c r="C4" s="211"/>
      <c r="D4" s="211"/>
      <c r="E4" s="211"/>
      <c r="F4" s="211"/>
      <c r="G4" s="211"/>
    </row>
    <row r="5" spans="1:7" x14ac:dyDescent="0.2">
      <c r="A5" s="211" t="s">
        <v>114</v>
      </c>
      <c r="B5" s="211"/>
      <c r="C5" s="211"/>
      <c r="D5" s="211"/>
      <c r="E5" s="211"/>
      <c r="F5" s="211"/>
      <c r="G5" s="211"/>
    </row>
    <row r="6" spans="1:7" x14ac:dyDescent="0.2">
      <c r="A6" s="211" t="s">
        <v>177</v>
      </c>
      <c r="B6" s="211"/>
      <c r="C6" s="211"/>
      <c r="D6" s="211"/>
      <c r="E6" s="211"/>
      <c r="F6" s="211"/>
      <c r="G6" s="211"/>
    </row>
    <row r="7" spans="1:7" x14ac:dyDescent="0.2">
      <c r="A7" s="204"/>
      <c r="B7" s="204"/>
      <c r="C7" s="204"/>
      <c r="D7" s="204"/>
      <c r="E7" s="204"/>
      <c r="F7" s="204"/>
      <c r="G7" s="204"/>
    </row>
    <row r="8" spans="1:7" ht="34.5" hidden="1" customHeight="1" x14ac:dyDescent="0.2">
      <c r="A8" s="52">
        <v>0</v>
      </c>
      <c r="B8" s="53" t="s">
        <v>1</v>
      </c>
      <c r="C8" s="54">
        <v>0</v>
      </c>
      <c r="D8" s="55">
        <v>0</v>
      </c>
      <c r="E8" s="55">
        <v>0</v>
      </c>
      <c r="F8" s="93">
        <v>0</v>
      </c>
      <c r="G8" s="93">
        <v>0</v>
      </c>
    </row>
    <row r="9" spans="1:7" ht="14.25" customHeight="1" x14ac:dyDescent="0.2">
      <c r="A9" s="212" t="s">
        <v>178</v>
      </c>
      <c r="B9" s="212"/>
      <c r="C9" s="212"/>
      <c r="D9" s="212"/>
      <c r="E9" s="212"/>
      <c r="F9" s="212"/>
      <c r="G9" s="212"/>
    </row>
    <row r="10" spans="1:7" x14ac:dyDescent="0.2">
      <c r="A10" s="56"/>
      <c r="B10" s="111"/>
      <c r="C10" s="58"/>
      <c r="D10" s="58"/>
      <c r="E10" s="58"/>
      <c r="F10" s="58"/>
      <c r="G10" s="204"/>
    </row>
    <row r="11" spans="1:7" ht="12.75" customHeight="1" x14ac:dyDescent="0.2">
      <c r="A11" s="220" t="s">
        <v>2</v>
      </c>
      <c r="B11" s="221" t="s">
        <v>112</v>
      </c>
      <c r="C11" s="222" t="s">
        <v>3</v>
      </c>
      <c r="D11" s="222" t="s">
        <v>4</v>
      </c>
      <c r="E11" s="222" t="s">
        <v>5</v>
      </c>
      <c r="F11" s="213" t="s">
        <v>152</v>
      </c>
      <c r="G11" s="214"/>
    </row>
    <row r="12" spans="1:7" x14ac:dyDescent="0.2">
      <c r="A12" s="220"/>
      <c r="B12" s="221"/>
      <c r="C12" s="222"/>
      <c r="D12" s="222"/>
      <c r="E12" s="217"/>
      <c r="F12" s="215"/>
      <c r="G12" s="216"/>
    </row>
    <row r="13" spans="1:7" ht="130.5" customHeight="1" x14ac:dyDescent="0.2">
      <c r="A13" s="220"/>
      <c r="B13" s="221"/>
      <c r="C13" s="222"/>
      <c r="D13" s="222"/>
      <c r="E13" s="222"/>
      <c r="F13" s="94" t="s">
        <v>6</v>
      </c>
      <c r="G13" s="94" t="s">
        <v>167</v>
      </c>
    </row>
    <row r="14" spans="1:7" hidden="1" x14ac:dyDescent="0.2">
      <c r="A14" s="59"/>
      <c r="B14" s="60"/>
      <c r="C14" s="61" t="s">
        <v>7</v>
      </c>
      <c r="D14" s="205" t="s">
        <v>7</v>
      </c>
      <c r="E14" s="205"/>
      <c r="F14" s="94"/>
      <c r="G14" s="94"/>
    </row>
    <row r="15" spans="1:7" ht="38.25" x14ac:dyDescent="0.2">
      <c r="A15" s="206">
        <v>922</v>
      </c>
      <c r="B15" s="62" t="s">
        <v>157</v>
      </c>
      <c r="C15" s="63">
        <v>0</v>
      </c>
      <c r="D15" s="64">
        <v>0</v>
      </c>
      <c r="E15" s="207">
        <v>0</v>
      </c>
      <c r="F15" s="27">
        <f>F16+F26+F34+F41+F45+F49+F53</f>
        <v>53471.957999999999</v>
      </c>
      <c r="G15" s="27">
        <f>G16+G26+G34+G41+G45+G49+G53</f>
        <v>390</v>
      </c>
    </row>
    <row r="16" spans="1:7" ht="51" x14ac:dyDescent="0.2">
      <c r="A16" s="52">
        <v>0</v>
      </c>
      <c r="B16" s="62" t="s">
        <v>40</v>
      </c>
      <c r="C16" s="63">
        <v>104</v>
      </c>
      <c r="D16" s="64">
        <v>0</v>
      </c>
      <c r="E16" s="207">
        <v>0</v>
      </c>
      <c r="F16" s="27">
        <f>F17</f>
        <v>813.91499999999996</v>
      </c>
      <c r="G16" s="27">
        <v>0</v>
      </c>
    </row>
    <row r="17" spans="1:7" ht="38.25" x14ac:dyDescent="0.2">
      <c r="A17" s="52">
        <v>0</v>
      </c>
      <c r="B17" s="29" t="s">
        <v>182</v>
      </c>
      <c r="C17" s="65">
        <v>104</v>
      </c>
      <c r="D17" s="66" t="s">
        <v>11</v>
      </c>
      <c r="E17" s="67">
        <v>0</v>
      </c>
      <c r="F17" s="91">
        <f>F18+F20</f>
        <v>813.91499999999996</v>
      </c>
      <c r="G17" s="91">
        <v>0</v>
      </c>
    </row>
    <row r="18" spans="1:7" ht="63.75" x14ac:dyDescent="0.2">
      <c r="A18" s="52">
        <v>0</v>
      </c>
      <c r="B18" s="29" t="s">
        <v>42</v>
      </c>
      <c r="C18" s="65">
        <v>104</v>
      </c>
      <c r="D18" s="66" t="s">
        <v>11</v>
      </c>
      <c r="E18" s="67">
        <v>100</v>
      </c>
      <c r="F18" s="91">
        <f>F19</f>
        <v>813.91499999999996</v>
      </c>
      <c r="G18" s="91">
        <v>0</v>
      </c>
    </row>
    <row r="19" spans="1:7" ht="25.5" x14ac:dyDescent="0.2">
      <c r="A19" s="52">
        <v>0</v>
      </c>
      <c r="B19" s="29" t="s">
        <v>43</v>
      </c>
      <c r="C19" s="65">
        <v>104</v>
      </c>
      <c r="D19" s="66" t="s">
        <v>11</v>
      </c>
      <c r="E19" s="67">
        <v>120</v>
      </c>
      <c r="F19" s="91">
        <v>813.91499999999996</v>
      </c>
      <c r="G19" s="91">
        <v>0</v>
      </c>
    </row>
    <row r="20" spans="1:7" ht="25.5" hidden="1" x14ac:dyDescent="0.2">
      <c r="A20" s="52">
        <v>0</v>
      </c>
      <c r="B20" s="29" t="s">
        <v>44</v>
      </c>
      <c r="C20" s="65">
        <v>104</v>
      </c>
      <c r="D20" s="66" t="s">
        <v>11</v>
      </c>
      <c r="E20" s="67">
        <v>200</v>
      </c>
      <c r="F20" s="91">
        <f>F21</f>
        <v>0</v>
      </c>
      <c r="G20" s="91">
        <v>0</v>
      </c>
    </row>
    <row r="21" spans="1:7" ht="39" hidden="1" customHeight="1" x14ac:dyDescent="0.2">
      <c r="A21" s="52">
        <v>0</v>
      </c>
      <c r="B21" s="29" t="s">
        <v>45</v>
      </c>
      <c r="C21" s="65">
        <v>104</v>
      </c>
      <c r="D21" s="66" t="s">
        <v>11</v>
      </c>
      <c r="E21" s="67">
        <v>240</v>
      </c>
      <c r="F21" s="91"/>
      <c r="G21" s="91">
        <v>0</v>
      </c>
    </row>
    <row r="22" spans="1:7" hidden="1" x14ac:dyDescent="0.2">
      <c r="A22" s="52">
        <v>0</v>
      </c>
      <c r="B22" s="29" t="s">
        <v>46</v>
      </c>
      <c r="C22" s="65">
        <v>104</v>
      </c>
      <c r="D22" s="66" t="s">
        <v>12</v>
      </c>
      <c r="E22" s="67">
        <v>800</v>
      </c>
      <c r="F22" s="91">
        <v>0</v>
      </c>
      <c r="G22" s="91">
        <v>0</v>
      </c>
    </row>
    <row r="23" spans="1:7" hidden="1" x14ac:dyDescent="0.2">
      <c r="A23" s="52">
        <v>0</v>
      </c>
      <c r="B23" s="29" t="s">
        <v>47</v>
      </c>
      <c r="C23" s="65">
        <v>104</v>
      </c>
      <c r="D23" s="66" t="s">
        <v>12</v>
      </c>
      <c r="E23" s="67">
        <v>850</v>
      </c>
      <c r="F23" s="91">
        <v>0</v>
      </c>
      <c r="G23" s="91">
        <v>0</v>
      </c>
    </row>
    <row r="24" spans="1:7" hidden="1" x14ac:dyDescent="0.2">
      <c r="A24" s="52"/>
      <c r="B24" s="29" t="s">
        <v>46</v>
      </c>
      <c r="C24" s="65">
        <v>104</v>
      </c>
      <c r="D24" s="66" t="s">
        <v>12</v>
      </c>
      <c r="E24" s="67">
        <v>800</v>
      </c>
      <c r="F24" s="91">
        <f>F25</f>
        <v>0</v>
      </c>
      <c r="G24" s="91"/>
    </row>
    <row r="25" spans="1:7" hidden="1" x14ac:dyDescent="0.2">
      <c r="A25" s="52"/>
      <c r="B25" s="29" t="s">
        <v>47</v>
      </c>
      <c r="C25" s="65">
        <v>104</v>
      </c>
      <c r="D25" s="66" t="s">
        <v>12</v>
      </c>
      <c r="E25" s="67">
        <v>850</v>
      </c>
      <c r="F25" s="91">
        <v>0</v>
      </c>
      <c r="G25" s="91"/>
    </row>
    <row r="26" spans="1:7" ht="38.25" x14ac:dyDescent="0.2">
      <c r="A26" s="52">
        <v>0</v>
      </c>
      <c r="B26" s="62" t="s">
        <v>48</v>
      </c>
      <c r="C26" s="63">
        <v>106</v>
      </c>
      <c r="D26" s="64">
        <v>0</v>
      </c>
      <c r="E26" s="207">
        <v>0</v>
      </c>
      <c r="F26" s="27">
        <f>F27</f>
        <v>14979.112999999999</v>
      </c>
      <c r="G26" s="27">
        <v>0</v>
      </c>
    </row>
    <row r="27" spans="1:7" ht="38.25" x14ac:dyDescent="0.2">
      <c r="A27" s="52">
        <v>0</v>
      </c>
      <c r="B27" s="29" t="s">
        <v>182</v>
      </c>
      <c r="C27" s="65">
        <v>106</v>
      </c>
      <c r="D27" s="66" t="s">
        <v>11</v>
      </c>
      <c r="E27" s="67">
        <v>0</v>
      </c>
      <c r="F27" s="91">
        <f>F28+F30+F32</f>
        <v>14979.112999999999</v>
      </c>
      <c r="G27" s="91">
        <v>0</v>
      </c>
    </row>
    <row r="28" spans="1:7" ht="63.75" x14ac:dyDescent="0.2">
      <c r="A28" s="52">
        <v>0</v>
      </c>
      <c r="B28" s="29" t="s">
        <v>42</v>
      </c>
      <c r="C28" s="65">
        <v>106</v>
      </c>
      <c r="D28" s="66" t="s">
        <v>11</v>
      </c>
      <c r="E28" s="67">
        <v>100</v>
      </c>
      <c r="F28" s="91">
        <f>F29</f>
        <v>14365.934999999999</v>
      </c>
      <c r="G28" s="91">
        <v>0</v>
      </c>
    </row>
    <row r="29" spans="1:7" ht="25.5" x14ac:dyDescent="0.2">
      <c r="A29" s="52">
        <v>0</v>
      </c>
      <c r="B29" s="29" t="s">
        <v>43</v>
      </c>
      <c r="C29" s="65">
        <v>106</v>
      </c>
      <c r="D29" s="66" t="s">
        <v>11</v>
      </c>
      <c r="E29" s="67">
        <v>120</v>
      </c>
      <c r="F29" s="91">
        <v>14365.934999999999</v>
      </c>
      <c r="G29" s="91">
        <v>0</v>
      </c>
    </row>
    <row r="30" spans="1:7" ht="29.25" customHeight="1" x14ac:dyDescent="0.2">
      <c r="A30" s="52">
        <v>0</v>
      </c>
      <c r="B30" s="29" t="s">
        <v>44</v>
      </c>
      <c r="C30" s="65">
        <v>106</v>
      </c>
      <c r="D30" s="66" t="s">
        <v>11</v>
      </c>
      <c r="E30" s="67">
        <v>200</v>
      </c>
      <c r="F30" s="91">
        <f>F31</f>
        <v>594.55700000000002</v>
      </c>
      <c r="G30" s="91">
        <v>0</v>
      </c>
    </row>
    <row r="31" spans="1:7" ht="24.4" customHeight="1" x14ac:dyDescent="0.2">
      <c r="A31" s="52">
        <v>0</v>
      </c>
      <c r="B31" s="29" t="s">
        <v>45</v>
      </c>
      <c r="C31" s="65">
        <v>106</v>
      </c>
      <c r="D31" s="66" t="s">
        <v>11</v>
      </c>
      <c r="E31" s="67">
        <v>240</v>
      </c>
      <c r="F31" s="91">
        <v>594.55700000000002</v>
      </c>
      <c r="G31" s="91">
        <v>0</v>
      </c>
    </row>
    <row r="32" spans="1:7" x14ac:dyDescent="0.2">
      <c r="A32" s="52">
        <v>0</v>
      </c>
      <c r="B32" s="29" t="s">
        <v>46</v>
      </c>
      <c r="C32" s="65">
        <v>106</v>
      </c>
      <c r="D32" s="66" t="s">
        <v>11</v>
      </c>
      <c r="E32" s="67">
        <v>800</v>
      </c>
      <c r="F32" s="91">
        <f>F33</f>
        <v>18.620999999999999</v>
      </c>
      <c r="G32" s="91">
        <v>0</v>
      </c>
    </row>
    <row r="33" spans="1:7" x14ac:dyDescent="0.2">
      <c r="A33" s="52">
        <v>0</v>
      </c>
      <c r="B33" s="29" t="s">
        <v>47</v>
      </c>
      <c r="C33" s="65">
        <v>106</v>
      </c>
      <c r="D33" s="66" t="s">
        <v>11</v>
      </c>
      <c r="E33" s="67">
        <v>850</v>
      </c>
      <c r="F33" s="91">
        <v>18.620999999999999</v>
      </c>
      <c r="G33" s="91">
        <v>0</v>
      </c>
    </row>
    <row r="34" spans="1:7" x14ac:dyDescent="0.2">
      <c r="A34" s="52"/>
      <c r="B34" s="29" t="s">
        <v>61</v>
      </c>
      <c r="C34" s="63">
        <v>113</v>
      </c>
      <c r="D34" s="66"/>
      <c r="E34" s="67"/>
      <c r="F34" s="27">
        <f>F35+F38</f>
        <v>329.08199999999999</v>
      </c>
      <c r="G34" s="91"/>
    </row>
    <row r="35" spans="1:7" ht="38.25" hidden="1" x14ac:dyDescent="0.2">
      <c r="A35" s="52"/>
      <c r="B35" s="29" t="s">
        <v>168</v>
      </c>
      <c r="C35" s="65">
        <v>113</v>
      </c>
      <c r="D35" s="66" t="s">
        <v>11</v>
      </c>
      <c r="E35" s="67"/>
      <c r="F35" s="91">
        <f>F36</f>
        <v>0</v>
      </c>
      <c r="G35" s="91"/>
    </row>
    <row r="36" spans="1:7" ht="25.5" hidden="1" x14ac:dyDescent="0.2">
      <c r="A36" s="52"/>
      <c r="B36" s="29" t="s">
        <v>44</v>
      </c>
      <c r="C36" s="65">
        <v>113</v>
      </c>
      <c r="D36" s="66" t="s">
        <v>11</v>
      </c>
      <c r="E36" s="67">
        <v>200</v>
      </c>
      <c r="F36" s="91">
        <f>F37</f>
        <v>0</v>
      </c>
      <c r="G36" s="91"/>
    </row>
    <row r="37" spans="1:7" ht="38.25" hidden="1" x14ac:dyDescent="0.2">
      <c r="A37" s="52"/>
      <c r="B37" s="29" t="s">
        <v>45</v>
      </c>
      <c r="C37" s="65">
        <v>113</v>
      </c>
      <c r="D37" s="66" t="s">
        <v>11</v>
      </c>
      <c r="E37" s="67">
        <v>240</v>
      </c>
      <c r="F37" s="91"/>
      <c r="G37" s="91"/>
    </row>
    <row r="38" spans="1:7" ht="51" x14ac:dyDescent="0.2">
      <c r="A38" s="52"/>
      <c r="B38" s="29" t="s">
        <v>172</v>
      </c>
      <c r="C38" s="65">
        <v>113</v>
      </c>
      <c r="D38" s="66">
        <v>4800000000</v>
      </c>
      <c r="E38" s="67"/>
      <c r="F38" s="91">
        <f>F39</f>
        <v>329.08199999999999</v>
      </c>
      <c r="G38" s="91"/>
    </row>
    <row r="39" spans="1:7" ht="25.5" x14ac:dyDescent="0.2">
      <c r="A39" s="52"/>
      <c r="B39" s="29" t="s">
        <v>44</v>
      </c>
      <c r="C39" s="65">
        <v>113</v>
      </c>
      <c r="D39" s="66">
        <v>4800000000</v>
      </c>
      <c r="E39" s="67">
        <v>200</v>
      </c>
      <c r="F39" s="91">
        <f>F40</f>
        <v>329.08199999999999</v>
      </c>
      <c r="G39" s="91"/>
    </row>
    <row r="40" spans="1:7" ht="38.25" x14ac:dyDescent="0.2">
      <c r="A40" s="52"/>
      <c r="B40" s="29" t="s">
        <v>45</v>
      </c>
      <c r="C40" s="65">
        <v>113</v>
      </c>
      <c r="D40" s="66">
        <v>4800000000</v>
      </c>
      <c r="E40" s="67">
        <v>240</v>
      </c>
      <c r="F40" s="91">
        <v>329.08199999999999</v>
      </c>
      <c r="G40" s="91"/>
    </row>
    <row r="41" spans="1:7" x14ac:dyDescent="0.2">
      <c r="A41" s="52">
        <v>0</v>
      </c>
      <c r="B41" s="62" t="s">
        <v>50</v>
      </c>
      <c r="C41" s="63">
        <v>702</v>
      </c>
      <c r="D41" s="64">
        <v>0</v>
      </c>
      <c r="E41" s="207">
        <v>0</v>
      </c>
      <c r="F41" s="27">
        <f>F42</f>
        <v>707.43399999999997</v>
      </c>
      <c r="G41" s="27">
        <v>0</v>
      </c>
    </row>
    <row r="42" spans="1:7" ht="38.25" x14ac:dyDescent="0.2">
      <c r="A42" s="52">
        <v>0</v>
      </c>
      <c r="B42" s="29" t="s">
        <v>182</v>
      </c>
      <c r="C42" s="65">
        <v>702</v>
      </c>
      <c r="D42" s="66" t="s">
        <v>11</v>
      </c>
      <c r="E42" s="67">
        <v>0</v>
      </c>
      <c r="F42" s="91">
        <f>F43</f>
        <v>707.43399999999997</v>
      </c>
      <c r="G42" s="91">
        <v>0</v>
      </c>
    </row>
    <row r="43" spans="1:7" x14ac:dyDescent="0.2">
      <c r="A43" s="52">
        <v>0</v>
      </c>
      <c r="B43" s="29" t="s">
        <v>52</v>
      </c>
      <c r="C43" s="65">
        <v>702</v>
      </c>
      <c r="D43" s="66" t="s">
        <v>11</v>
      </c>
      <c r="E43" s="67">
        <v>500</v>
      </c>
      <c r="F43" s="91">
        <f>F44</f>
        <v>707.43399999999997</v>
      </c>
      <c r="G43" s="91">
        <v>0</v>
      </c>
    </row>
    <row r="44" spans="1:7" x14ac:dyDescent="0.2">
      <c r="A44" s="52">
        <v>0</v>
      </c>
      <c r="B44" s="29" t="s">
        <v>53</v>
      </c>
      <c r="C44" s="65">
        <v>702</v>
      </c>
      <c r="D44" s="66" t="s">
        <v>11</v>
      </c>
      <c r="E44" s="67">
        <v>540</v>
      </c>
      <c r="F44" s="91">
        <v>707.43399999999997</v>
      </c>
      <c r="G44" s="91">
        <v>0</v>
      </c>
    </row>
    <row r="45" spans="1:7" ht="25.5" x14ac:dyDescent="0.2">
      <c r="A45" s="206">
        <v>0</v>
      </c>
      <c r="B45" s="62" t="s">
        <v>156</v>
      </c>
      <c r="C45" s="63">
        <v>1301</v>
      </c>
      <c r="D45" s="64">
        <v>0</v>
      </c>
      <c r="E45" s="207">
        <v>0</v>
      </c>
      <c r="F45" s="27">
        <f>F46</f>
        <v>2491.5</v>
      </c>
      <c r="G45" s="27">
        <v>0</v>
      </c>
    </row>
    <row r="46" spans="1:7" ht="38.25" x14ac:dyDescent="0.2">
      <c r="A46" s="52">
        <v>0</v>
      </c>
      <c r="B46" s="29" t="s">
        <v>182</v>
      </c>
      <c r="C46" s="65">
        <v>1301</v>
      </c>
      <c r="D46" s="66">
        <v>100000000</v>
      </c>
      <c r="E46" s="67">
        <v>0</v>
      </c>
      <c r="F46" s="91">
        <f>F47</f>
        <v>2491.5</v>
      </c>
      <c r="G46" s="91">
        <v>0</v>
      </c>
    </row>
    <row r="47" spans="1:7" ht="25.5" x14ac:dyDescent="0.2">
      <c r="A47" s="52">
        <v>0</v>
      </c>
      <c r="B47" s="29" t="s">
        <v>55</v>
      </c>
      <c r="C47" s="65">
        <v>1301</v>
      </c>
      <c r="D47" s="66">
        <v>100000000</v>
      </c>
      <c r="E47" s="67">
        <v>700</v>
      </c>
      <c r="F47" s="91">
        <f>F48</f>
        <v>2491.5</v>
      </c>
      <c r="G47" s="91">
        <v>0</v>
      </c>
    </row>
    <row r="48" spans="1:7" x14ac:dyDescent="0.2">
      <c r="A48" s="52">
        <v>0</v>
      </c>
      <c r="B48" s="29" t="s">
        <v>56</v>
      </c>
      <c r="C48" s="65">
        <v>1301</v>
      </c>
      <c r="D48" s="66">
        <v>100000000</v>
      </c>
      <c r="E48" s="67">
        <v>730</v>
      </c>
      <c r="F48" s="91">
        <v>2491.5</v>
      </c>
      <c r="G48" s="91">
        <v>0</v>
      </c>
    </row>
    <row r="49" spans="1:9" ht="42.6" customHeight="1" x14ac:dyDescent="0.2">
      <c r="A49" s="52">
        <v>0</v>
      </c>
      <c r="B49" s="62" t="s">
        <v>57</v>
      </c>
      <c r="C49" s="63">
        <v>1401</v>
      </c>
      <c r="D49" s="64">
        <v>0</v>
      </c>
      <c r="E49" s="207">
        <v>0</v>
      </c>
      <c r="F49" s="27">
        <f t="shared" ref="F49:G51" si="0">F50</f>
        <v>16328.55</v>
      </c>
      <c r="G49" s="27">
        <f t="shared" si="0"/>
        <v>390</v>
      </c>
    </row>
    <row r="50" spans="1:9" ht="38.25" x14ac:dyDescent="0.2">
      <c r="A50" s="52">
        <v>0</v>
      </c>
      <c r="B50" s="29" t="s">
        <v>182</v>
      </c>
      <c r="C50" s="65">
        <v>1401</v>
      </c>
      <c r="D50" s="66" t="s">
        <v>11</v>
      </c>
      <c r="E50" s="67">
        <v>0</v>
      </c>
      <c r="F50" s="91">
        <f t="shared" si="0"/>
        <v>16328.55</v>
      </c>
      <c r="G50" s="91">
        <f t="shared" si="0"/>
        <v>390</v>
      </c>
    </row>
    <row r="51" spans="1:9" x14ac:dyDescent="0.2">
      <c r="A51" s="52">
        <v>0</v>
      </c>
      <c r="B51" s="29" t="s">
        <v>52</v>
      </c>
      <c r="C51" s="65">
        <v>1401</v>
      </c>
      <c r="D51" s="66" t="s">
        <v>11</v>
      </c>
      <c r="E51" s="67">
        <v>500</v>
      </c>
      <c r="F51" s="91">
        <f t="shared" si="0"/>
        <v>16328.55</v>
      </c>
      <c r="G51" s="91">
        <f t="shared" si="0"/>
        <v>390</v>
      </c>
    </row>
    <row r="52" spans="1:9" s="14" customFormat="1" x14ac:dyDescent="0.2">
      <c r="A52" s="52">
        <v>0</v>
      </c>
      <c r="B52" s="29" t="s">
        <v>58</v>
      </c>
      <c r="C52" s="65">
        <v>1401</v>
      </c>
      <c r="D52" s="66" t="s">
        <v>11</v>
      </c>
      <c r="E52" s="67">
        <v>510</v>
      </c>
      <c r="F52" s="91">
        <v>16328.55</v>
      </c>
      <c r="G52" s="91">
        <v>390</v>
      </c>
      <c r="H52" s="106"/>
      <c r="I52" s="200"/>
    </row>
    <row r="53" spans="1:9" ht="25.5" x14ac:dyDescent="0.2">
      <c r="A53" s="52">
        <v>0</v>
      </c>
      <c r="B53" s="62" t="s">
        <v>155</v>
      </c>
      <c r="C53" s="63">
        <v>1403</v>
      </c>
      <c r="D53" s="64">
        <v>0</v>
      </c>
      <c r="E53" s="207">
        <v>0</v>
      </c>
      <c r="F53" s="27">
        <f>F54</f>
        <v>17822.364000000001</v>
      </c>
      <c r="G53" s="27">
        <v>0</v>
      </c>
    </row>
    <row r="54" spans="1:9" s="3" customFormat="1" ht="38.25" x14ac:dyDescent="0.2">
      <c r="A54" s="52">
        <v>0</v>
      </c>
      <c r="B54" s="29" t="s">
        <v>182</v>
      </c>
      <c r="C54" s="65">
        <v>1403</v>
      </c>
      <c r="D54" s="66" t="s">
        <v>11</v>
      </c>
      <c r="E54" s="67">
        <v>0</v>
      </c>
      <c r="F54" s="91">
        <f>F55</f>
        <v>17822.364000000001</v>
      </c>
      <c r="G54" s="91">
        <v>0</v>
      </c>
      <c r="H54" s="106"/>
      <c r="I54" s="201"/>
    </row>
    <row r="55" spans="1:9" s="3" customFormat="1" x14ac:dyDescent="0.2">
      <c r="A55" s="52">
        <v>0</v>
      </c>
      <c r="B55" s="29" t="s">
        <v>52</v>
      </c>
      <c r="C55" s="65">
        <v>1403</v>
      </c>
      <c r="D55" s="66" t="s">
        <v>11</v>
      </c>
      <c r="E55" s="67">
        <v>500</v>
      </c>
      <c r="F55" s="91">
        <f>F56</f>
        <v>17822.364000000001</v>
      </c>
      <c r="G55" s="91">
        <v>0</v>
      </c>
      <c r="H55" s="106"/>
      <c r="I55" s="201"/>
    </row>
    <row r="56" spans="1:9" s="3" customFormat="1" x14ac:dyDescent="0.2">
      <c r="A56" s="52">
        <v>0</v>
      </c>
      <c r="B56" s="29" t="s">
        <v>53</v>
      </c>
      <c r="C56" s="65">
        <v>1403</v>
      </c>
      <c r="D56" s="66" t="s">
        <v>11</v>
      </c>
      <c r="E56" s="67">
        <v>540</v>
      </c>
      <c r="F56" s="91">
        <v>17822.364000000001</v>
      </c>
      <c r="G56" s="91">
        <v>0</v>
      </c>
      <c r="H56" s="106"/>
      <c r="I56" s="201"/>
    </row>
    <row r="57" spans="1:9" ht="51" x14ac:dyDescent="0.2">
      <c r="A57" s="206">
        <v>938</v>
      </c>
      <c r="B57" s="62" t="s">
        <v>158</v>
      </c>
      <c r="C57" s="63">
        <v>0</v>
      </c>
      <c r="D57" s="64">
        <v>0</v>
      </c>
      <c r="E57" s="207">
        <v>0</v>
      </c>
      <c r="F57" s="27">
        <f>F58+F74+F78+F82+F93+F104+F100+F108+F112+F119+F126+F135+F147</f>
        <v>124946.25300000001</v>
      </c>
      <c r="G57" s="27">
        <f>G58+G74+G78+G82+G93+G104+G100+G108+G112+G119+G126+G135+G147</f>
        <v>28351.39</v>
      </c>
    </row>
    <row r="58" spans="1:9" x14ac:dyDescent="0.2">
      <c r="A58" s="52">
        <v>0</v>
      </c>
      <c r="B58" s="62" t="s">
        <v>61</v>
      </c>
      <c r="C58" s="63">
        <v>113</v>
      </c>
      <c r="D58" s="64">
        <v>0</v>
      </c>
      <c r="E58" s="207">
        <v>0</v>
      </c>
      <c r="F58" s="27">
        <f>F59+F66</f>
        <v>35315.406999999999</v>
      </c>
      <c r="G58" s="27">
        <f>G59+G66</f>
        <v>0</v>
      </c>
    </row>
    <row r="59" spans="1:9" ht="38.25" x14ac:dyDescent="0.2">
      <c r="A59" s="52">
        <v>0</v>
      </c>
      <c r="B59" s="29" t="s">
        <v>183</v>
      </c>
      <c r="C59" s="65">
        <v>113</v>
      </c>
      <c r="D59" s="66" t="s">
        <v>17</v>
      </c>
      <c r="E59" s="67">
        <v>0</v>
      </c>
      <c r="F59" s="91">
        <f>F60+F62+F64</f>
        <v>5333.4470000000001</v>
      </c>
      <c r="G59" s="91">
        <v>0</v>
      </c>
    </row>
    <row r="60" spans="1:9" ht="63.75" x14ac:dyDescent="0.2">
      <c r="A60" s="52">
        <v>0</v>
      </c>
      <c r="B60" s="29" t="s">
        <v>42</v>
      </c>
      <c r="C60" s="65">
        <v>113</v>
      </c>
      <c r="D60" s="66" t="s">
        <v>17</v>
      </c>
      <c r="E60" s="67">
        <v>100</v>
      </c>
      <c r="F60" s="91">
        <f>F61</f>
        <v>3422.518</v>
      </c>
      <c r="G60" s="91">
        <v>0</v>
      </c>
    </row>
    <row r="61" spans="1:9" ht="25.5" x14ac:dyDescent="0.2">
      <c r="A61" s="52">
        <v>0</v>
      </c>
      <c r="B61" s="29" t="s">
        <v>43</v>
      </c>
      <c r="C61" s="65">
        <v>113</v>
      </c>
      <c r="D61" s="66" t="s">
        <v>17</v>
      </c>
      <c r="E61" s="67">
        <v>120</v>
      </c>
      <c r="F61" s="91">
        <v>3422.518</v>
      </c>
      <c r="G61" s="91">
        <v>0</v>
      </c>
    </row>
    <row r="62" spans="1:9" ht="32.25" customHeight="1" x14ac:dyDescent="0.2">
      <c r="A62" s="52">
        <v>0</v>
      </c>
      <c r="B62" s="29" t="s">
        <v>44</v>
      </c>
      <c r="C62" s="65">
        <v>113</v>
      </c>
      <c r="D62" s="66" t="s">
        <v>17</v>
      </c>
      <c r="E62" s="67">
        <v>200</v>
      </c>
      <c r="F62" s="91">
        <f>F63</f>
        <v>1368.93</v>
      </c>
      <c r="G62" s="91">
        <v>0</v>
      </c>
    </row>
    <row r="63" spans="1:9" ht="37.15" customHeight="1" x14ac:dyDescent="0.2">
      <c r="A63" s="52">
        <v>0</v>
      </c>
      <c r="B63" s="29" t="s">
        <v>45</v>
      </c>
      <c r="C63" s="65">
        <v>113</v>
      </c>
      <c r="D63" s="66" t="s">
        <v>17</v>
      </c>
      <c r="E63" s="67">
        <v>240</v>
      </c>
      <c r="F63" s="91">
        <v>1368.93</v>
      </c>
      <c r="G63" s="91">
        <v>0</v>
      </c>
    </row>
    <row r="64" spans="1:9" x14ac:dyDescent="0.2">
      <c r="A64" s="52">
        <v>0</v>
      </c>
      <c r="B64" s="29" t="s">
        <v>46</v>
      </c>
      <c r="C64" s="65">
        <v>113</v>
      </c>
      <c r="D64" s="66" t="s">
        <v>17</v>
      </c>
      <c r="E64" s="67">
        <v>800</v>
      </c>
      <c r="F64" s="91">
        <f>F65</f>
        <v>541.99900000000002</v>
      </c>
      <c r="G64" s="91">
        <v>0</v>
      </c>
    </row>
    <row r="65" spans="1:9" x14ac:dyDescent="0.2">
      <c r="A65" s="52">
        <v>0</v>
      </c>
      <c r="B65" s="29" t="s">
        <v>47</v>
      </c>
      <c r="C65" s="65">
        <v>113</v>
      </c>
      <c r="D65" s="66" t="s">
        <v>17</v>
      </c>
      <c r="E65" s="67">
        <v>850</v>
      </c>
      <c r="F65" s="91">
        <v>541.99900000000002</v>
      </c>
      <c r="G65" s="91">
        <v>0</v>
      </c>
    </row>
    <row r="66" spans="1:9" ht="102" x14ac:dyDescent="0.2">
      <c r="A66" s="52">
        <v>0</v>
      </c>
      <c r="B66" s="29" t="s">
        <v>184</v>
      </c>
      <c r="C66" s="65">
        <v>113</v>
      </c>
      <c r="D66" s="66" t="s">
        <v>18</v>
      </c>
      <c r="E66" s="67">
        <v>0</v>
      </c>
      <c r="F66" s="91">
        <f>F67</f>
        <v>29981.96</v>
      </c>
      <c r="G66" s="91">
        <f>G67</f>
        <v>0</v>
      </c>
    </row>
    <row r="67" spans="1:9" ht="22.9" customHeight="1" x14ac:dyDescent="0.2">
      <c r="A67" s="52">
        <v>0</v>
      </c>
      <c r="B67" s="29" t="s">
        <v>64</v>
      </c>
      <c r="C67" s="65">
        <v>113</v>
      </c>
      <c r="D67" s="66" t="s">
        <v>18</v>
      </c>
      <c r="E67" s="67">
        <v>600</v>
      </c>
      <c r="F67" s="91">
        <f>F68</f>
        <v>29981.96</v>
      </c>
      <c r="G67" s="91">
        <f>G68</f>
        <v>0</v>
      </c>
    </row>
    <row r="68" spans="1:9" s="14" customFormat="1" ht="11.25" customHeight="1" x14ac:dyDescent="0.2">
      <c r="A68" s="52">
        <v>0</v>
      </c>
      <c r="B68" s="29" t="s">
        <v>65</v>
      </c>
      <c r="C68" s="65">
        <v>113</v>
      </c>
      <c r="D68" s="66" t="s">
        <v>18</v>
      </c>
      <c r="E68" s="67">
        <v>620</v>
      </c>
      <c r="F68" s="91">
        <v>29981.96</v>
      </c>
      <c r="G68" s="91"/>
      <c r="H68" s="106"/>
      <c r="I68" s="200"/>
    </row>
    <row r="69" spans="1:9" ht="25.5" hidden="1" x14ac:dyDescent="0.2">
      <c r="A69" s="52"/>
      <c r="B69" s="29" t="s">
        <v>59</v>
      </c>
      <c r="C69" s="65">
        <v>113</v>
      </c>
      <c r="D69" s="66">
        <v>9000000000</v>
      </c>
      <c r="E69" s="67"/>
      <c r="F69" s="91">
        <f>F70</f>
        <v>0</v>
      </c>
      <c r="G69" s="91"/>
    </row>
    <row r="70" spans="1:9" ht="25.5" hidden="1" x14ac:dyDescent="0.2">
      <c r="A70" s="52"/>
      <c r="B70" s="29" t="s">
        <v>62</v>
      </c>
      <c r="C70" s="65">
        <v>113</v>
      </c>
      <c r="D70" s="66">
        <v>9000020000</v>
      </c>
      <c r="E70" s="67"/>
      <c r="F70" s="91">
        <f>F71</f>
        <v>0</v>
      </c>
      <c r="G70" s="91"/>
    </row>
    <row r="71" spans="1:9" ht="25.5" hidden="1" x14ac:dyDescent="0.2">
      <c r="A71" s="52"/>
      <c r="B71" s="29" t="s">
        <v>95</v>
      </c>
      <c r="C71" s="65">
        <v>113</v>
      </c>
      <c r="D71" s="66">
        <v>9000022000</v>
      </c>
      <c r="E71" s="67"/>
      <c r="F71" s="91">
        <f>F72</f>
        <v>0</v>
      </c>
      <c r="G71" s="91"/>
    </row>
    <row r="72" spans="1:9" ht="25.5" hidden="1" x14ac:dyDescent="0.2">
      <c r="A72" s="52"/>
      <c r="B72" s="29" t="s">
        <v>44</v>
      </c>
      <c r="C72" s="65">
        <v>113</v>
      </c>
      <c r="D72" s="66">
        <v>9000022000</v>
      </c>
      <c r="E72" s="67">
        <v>200</v>
      </c>
      <c r="F72" s="91">
        <f>F73</f>
        <v>0</v>
      </c>
      <c r="G72" s="91"/>
    </row>
    <row r="73" spans="1:9" ht="38.25" hidden="1" x14ac:dyDescent="0.2">
      <c r="A73" s="52"/>
      <c r="B73" s="29" t="s">
        <v>45</v>
      </c>
      <c r="C73" s="65">
        <v>113</v>
      </c>
      <c r="D73" s="66">
        <v>9000022000</v>
      </c>
      <c r="E73" s="67">
        <v>240</v>
      </c>
      <c r="F73" s="91"/>
      <c r="G73" s="91"/>
    </row>
    <row r="74" spans="1:9" ht="38.25" x14ac:dyDescent="0.2">
      <c r="A74" s="52"/>
      <c r="B74" s="62" t="s">
        <v>242</v>
      </c>
      <c r="C74" s="63">
        <v>310</v>
      </c>
      <c r="D74" s="64"/>
      <c r="E74" s="207"/>
      <c r="F74" s="27">
        <f>F75</f>
        <v>876.92499999999995</v>
      </c>
      <c r="G74" s="27"/>
    </row>
    <row r="75" spans="1:9" ht="63.75" x14ac:dyDescent="0.2">
      <c r="A75" s="52"/>
      <c r="B75" s="29" t="s">
        <v>205</v>
      </c>
      <c r="C75" s="65">
        <v>310</v>
      </c>
      <c r="D75" s="66">
        <v>1300000000</v>
      </c>
      <c r="E75" s="67"/>
      <c r="F75" s="91">
        <f>F76</f>
        <v>876.92499999999995</v>
      </c>
      <c r="G75" s="91"/>
    </row>
    <row r="76" spans="1:9" ht="25.5" x14ac:dyDescent="0.2">
      <c r="A76" s="52"/>
      <c r="B76" s="29" t="s">
        <v>44</v>
      </c>
      <c r="C76" s="65">
        <v>310</v>
      </c>
      <c r="D76" s="66">
        <v>1300000000</v>
      </c>
      <c r="E76" s="67">
        <v>200</v>
      </c>
      <c r="F76" s="91">
        <f>F77</f>
        <v>876.92499999999995</v>
      </c>
      <c r="G76" s="91"/>
    </row>
    <row r="77" spans="1:9" ht="38.25" x14ac:dyDescent="0.2">
      <c r="A77" s="52"/>
      <c r="B77" s="29" t="s">
        <v>45</v>
      </c>
      <c r="C77" s="65">
        <v>310</v>
      </c>
      <c r="D77" s="66">
        <v>1300000000</v>
      </c>
      <c r="E77" s="67">
        <v>240</v>
      </c>
      <c r="F77" s="91">
        <v>876.92499999999995</v>
      </c>
      <c r="G77" s="91"/>
    </row>
    <row r="78" spans="1:9" x14ac:dyDescent="0.2">
      <c r="A78" s="52">
        <v>0</v>
      </c>
      <c r="B78" s="62" t="s">
        <v>67</v>
      </c>
      <c r="C78" s="63">
        <v>409</v>
      </c>
      <c r="D78" s="64">
        <v>0</v>
      </c>
      <c r="E78" s="207">
        <v>0</v>
      </c>
      <c r="F78" s="27">
        <f t="shared" ref="F78:G80" si="1">F79</f>
        <v>12761.773999999999</v>
      </c>
      <c r="G78" s="27">
        <f t="shared" si="1"/>
        <v>10400</v>
      </c>
    </row>
    <row r="79" spans="1:9" ht="65.25" customHeight="1" x14ac:dyDescent="0.2">
      <c r="A79" s="52">
        <v>0</v>
      </c>
      <c r="B79" s="29" t="s">
        <v>185</v>
      </c>
      <c r="C79" s="65">
        <v>409</v>
      </c>
      <c r="D79" s="66" t="s">
        <v>20</v>
      </c>
      <c r="E79" s="67">
        <v>0</v>
      </c>
      <c r="F79" s="91">
        <f t="shared" si="1"/>
        <v>12761.773999999999</v>
      </c>
      <c r="G79" s="91">
        <f t="shared" si="1"/>
        <v>10400</v>
      </c>
    </row>
    <row r="80" spans="1:9" ht="30.75" customHeight="1" x14ac:dyDescent="0.2">
      <c r="A80" s="52">
        <v>0</v>
      </c>
      <c r="B80" s="29" t="s">
        <v>44</v>
      </c>
      <c r="C80" s="65">
        <v>409</v>
      </c>
      <c r="D80" s="66" t="s">
        <v>20</v>
      </c>
      <c r="E80" s="67">
        <v>200</v>
      </c>
      <c r="F80" s="91">
        <f t="shared" si="1"/>
        <v>12761.773999999999</v>
      </c>
      <c r="G80" s="91">
        <f t="shared" si="1"/>
        <v>10400</v>
      </c>
    </row>
    <row r="81" spans="1:9" ht="27.4" customHeight="1" x14ac:dyDescent="0.2">
      <c r="A81" s="52">
        <v>0</v>
      </c>
      <c r="B81" s="29" t="s">
        <v>45</v>
      </c>
      <c r="C81" s="65">
        <v>409</v>
      </c>
      <c r="D81" s="66" t="s">
        <v>20</v>
      </c>
      <c r="E81" s="67">
        <v>240</v>
      </c>
      <c r="F81" s="91">
        <v>12761.773999999999</v>
      </c>
      <c r="G81" s="91">
        <v>10400</v>
      </c>
    </row>
    <row r="82" spans="1:9" ht="25.5" x14ac:dyDescent="0.2">
      <c r="A82" s="52">
        <v>0</v>
      </c>
      <c r="B82" s="62" t="s">
        <v>68</v>
      </c>
      <c r="C82" s="63">
        <v>412</v>
      </c>
      <c r="D82" s="64">
        <v>0</v>
      </c>
      <c r="E82" s="207">
        <v>0</v>
      </c>
      <c r="F82" s="27">
        <f>F86+F89+F83</f>
        <v>775.71299999999997</v>
      </c>
      <c r="G82" s="27">
        <f>G86+G89+G83</f>
        <v>152.78100000000001</v>
      </c>
    </row>
    <row r="83" spans="1:9" ht="38.25" x14ac:dyDescent="0.2">
      <c r="A83" s="52"/>
      <c r="B83" s="29" t="s">
        <v>183</v>
      </c>
      <c r="C83" s="65">
        <v>412</v>
      </c>
      <c r="D83" s="66" t="s">
        <v>17</v>
      </c>
      <c r="E83" s="207"/>
      <c r="F83" s="91">
        <f>F84</f>
        <v>161.41300000000001</v>
      </c>
      <c r="G83" s="91">
        <f>G84</f>
        <v>152.78100000000001</v>
      </c>
    </row>
    <row r="84" spans="1:9" ht="25.5" x14ac:dyDescent="0.2">
      <c r="A84" s="52"/>
      <c r="B84" s="29" t="s">
        <v>44</v>
      </c>
      <c r="C84" s="65">
        <v>412</v>
      </c>
      <c r="D84" s="66" t="s">
        <v>17</v>
      </c>
      <c r="E84" s="67">
        <v>200</v>
      </c>
      <c r="F84" s="91">
        <f>F85</f>
        <v>161.41300000000001</v>
      </c>
      <c r="G84" s="91">
        <f>G85</f>
        <v>152.78100000000001</v>
      </c>
    </row>
    <row r="85" spans="1:9" ht="38.25" x14ac:dyDescent="0.2">
      <c r="A85" s="52"/>
      <c r="B85" s="29" t="s">
        <v>45</v>
      </c>
      <c r="C85" s="65">
        <v>412</v>
      </c>
      <c r="D85" s="66" t="s">
        <v>17</v>
      </c>
      <c r="E85" s="67">
        <v>240</v>
      </c>
      <c r="F85" s="91">
        <v>161.41300000000001</v>
      </c>
      <c r="G85" s="91">
        <v>152.78100000000001</v>
      </c>
    </row>
    <row r="86" spans="1:9" s="9" customFormat="1" ht="54" customHeight="1" x14ac:dyDescent="0.2">
      <c r="A86" s="52"/>
      <c r="B86" s="29" t="s">
        <v>186</v>
      </c>
      <c r="C86" s="65">
        <v>412</v>
      </c>
      <c r="D86" s="66">
        <v>1700000000</v>
      </c>
      <c r="E86" s="67"/>
      <c r="F86" s="91">
        <f>F87</f>
        <v>614.29999999999995</v>
      </c>
      <c r="G86" s="91"/>
      <c r="H86" s="106"/>
      <c r="I86" s="106"/>
    </row>
    <row r="87" spans="1:9" s="9" customFormat="1" ht="38.25" x14ac:dyDescent="0.2">
      <c r="A87" s="52"/>
      <c r="B87" s="29" t="s">
        <v>64</v>
      </c>
      <c r="C87" s="65">
        <v>412</v>
      </c>
      <c r="D87" s="66">
        <v>1700000000</v>
      </c>
      <c r="E87" s="67">
        <v>600</v>
      </c>
      <c r="F87" s="91">
        <f>F88</f>
        <v>614.29999999999995</v>
      </c>
      <c r="G87" s="91"/>
      <c r="H87" s="106"/>
      <c r="I87" s="106"/>
    </row>
    <row r="88" spans="1:9" s="9" customFormat="1" ht="38.25" customHeight="1" x14ac:dyDescent="0.2">
      <c r="A88" s="52"/>
      <c r="B88" s="68" t="s">
        <v>160</v>
      </c>
      <c r="C88" s="69">
        <v>412</v>
      </c>
      <c r="D88" s="70">
        <v>1700000000</v>
      </c>
      <c r="E88" s="71">
        <v>630</v>
      </c>
      <c r="F88" s="91">
        <v>614.29999999999995</v>
      </c>
      <c r="G88" s="95"/>
      <c r="H88" s="106"/>
      <c r="I88" s="106"/>
    </row>
    <row r="89" spans="1:9" ht="1.5" hidden="1" customHeight="1" x14ac:dyDescent="0.2">
      <c r="A89" s="52"/>
      <c r="B89" s="68" t="s">
        <v>59</v>
      </c>
      <c r="C89" s="69">
        <v>412</v>
      </c>
      <c r="D89" s="70">
        <v>9000000000</v>
      </c>
      <c r="E89" s="71"/>
      <c r="F89" s="91">
        <f>F90</f>
        <v>0</v>
      </c>
      <c r="G89" s="91">
        <f>G90</f>
        <v>0</v>
      </c>
    </row>
    <row r="90" spans="1:9" ht="25.5" hidden="1" x14ac:dyDescent="0.2">
      <c r="A90" s="52"/>
      <c r="B90" s="68" t="s">
        <v>150</v>
      </c>
      <c r="C90" s="69">
        <v>412</v>
      </c>
      <c r="D90" s="70">
        <v>9040000000</v>
      </c>
      <c r="E90" s="71"/>
      <c r="F90" s="91">
        <f t="shared" ref="F90:G91" si="2">F91</f>
        <v>0</v>
      </c>
      <c r="G90" s="91">
        <f t="shared" si="2"/>
        <v>0</v>
      </c>
    </row>
    <row r="91" spans="1:9" ht="25.5" hidden="1" x14ac:dyDescent="0.2">
      <c r="A91" s="52"/>
      <c r="B91" s="68" t="s">
        <v>44</v>
      </c>
      <c r="C91" s="69">
        <v>412</v>
      </c>
      <c r="D91" s="70">
        <v>9040000000</v>
      </c>
      <c r="E91" s="71">
        <v>200</v>
      </c>
      <c r="F91" s="91">
        <f t="shared" si="2"/>
        <v>0</v>
      </c>
      <c r="G91" s="91">
        <f t="shared" si="2"/>
        <v>0</v>
      </c>
    </row>
    <row r="92" spans="1:9" ht="38.25" hidden="1" x14ac:dyDescent="0.2">
      <c r="A92" s="52"/>
      <c r="B92" s="68" t="s">
        <v>45</v>
      </c>
      <c r="C92" s="69">
        <v>412</v>
      </c>
      <c r="D92" s="70">
        <v>9040000000</v>
      </c>
      <c r="E92" s="71">
        <v>240</v>
      </c>
      <c r="F92" s="91">
        <v>0</v>
      </c>
      <c r="G92" s="91">
        <v>0</v>
      </c>
    </row>
    <row r="93" spans="1:9" x14ac:dyDescent="0.2">
      <c r="A93" s="52">
        <v>0</v>
      </c>
      <c r="B93" s="62" t="s">
        <v>71</v>
      </c>
      <c r="C93" s="63">
        <v>501</v>
      </c>
      <c r="D93" s="64">
        <v>0</v>
      </c>
      <c r="E93" s="207">
        <v>0</v>
      </c>
      <c r="F93" s="27">
        <f>F94</f>
        <v>477.35300000000001</v>
      </c>
      <c r="G93" s="27">
        <f>G94</f>
        <v>0</v>
      </c>
    </row>
    <row r="94" spans="1:9" ht="38.25" x14ac:dyDescent="0.2">
      <c r="A94" s="52">
        <v>0</v>
      </c>
      <c r="B94" s="29" t="s">
        <v>183</v>
      </c>
      <c r="C94" s="65">
        <v>501</v>
      </c>
      <c r="D94" s="66" t="s">
        <v>17</v>
      </c>
      <c r="E94" s="67">
        <v>0</v>
      </c>
      <c r="F94" s="91">
        <f>F98</f>
        <v>477.35300000000001</v>
      </c>
      <c r="G94" s="91">
        <v>0</v>
      </c>
    </row>
    <row r="95" spans="1:9" ht="25.5" hidden="1" x14ac:dyDescent="0.2">
      <c r="A95" s="52">
        <v>0</v>
      </c>
      <c r="B95" s="29" t="s">
        <v>59</v>
      </c>
      <c r="C95" s="65">
        <v>501</v>
      </c>
      <c r="D95" s="66" t="s">
        <v>16</v>
      </c>
      <c r="E95" s="67">
        <v>0</v>
      </c>
      <c r="F95" s="91">
        <v>0</v>
      </c>
      <c r="G95" s="91">
        <v>0</v>
      </c>
    </row>
    <row r="96" spans="1:9" ht="25.5" hidden="1" x14ac:dyDescent="0.2">
      <c r="A96" s="52">
        <v>0</v>
      </c>
      <c r="B96" s="29" t="s">
        <v>59</v>
      </c>
      <c r="C96" s="65">
        <v>501</v>
      </c>
      <c r="D96" s="66" t="s">
        <v>16</v>
      </c>
      <c r="E96" s="67">
        <v>0</v>
      </c>
      <c r="F96" s="91">
        <v>0</v>
      </c>
      <c r="G96" s="91">
        <v>0</v>
      </c>
    </row>
    <row r="97" spans="1:9" ht="25.5" hidden="1" x14ac:dyDescent="0.2">
      <c r="A97" s="52">
        <v>0</v>
      </c>
      <c r="B97" s="29" t="s">
        <v>72</v>
      </c>
      <c r="C97" s="65">
        <v>501</v>
      </c>
      <c r="D97" s="66" t="s">
        <v>16</v>
      </c>
      <c r="E97" s="67">
        <v>0</v>
      </c>
      <c r="F97" s="91">
        <v>0</v>
      </c>
      <c r="G97" s="91">
        <v>0</v>
      </c>
    </row>
    <row r="98" spans="1:9" ht="28.5" customHeight="1" x14ac:dyDescent="0.2">
      <c r="A98" s="52">
        <v>0</v>
      </c>
      <c r="B98" s="29" t="s">
        <v>44</v>
      </c>
      <c r="C98" s="65">
        <v>501</v>
      </c>
      <c r="D98" s="66" t="s">
        <v>17</v>
      </c>
      <c r="E98" s="67">
        <v>200</v>
      </c>
      <c r="F98" s="91">
        <f>F99</f>
        <v>477.35300000000001</v>
      </c>
      <c r="G98" s="91">
        <v>0</v>
      </c>
    </row>
    <row r="99" spans="1:9" ht="38.25" x14ac:dyDescent="0.2">
      <c r="A99" s="52">
        <v>0</v>
      </c>
      <c r="B99" s="29" t="s">
        <v>45</v>
      </c>
      <c r="C99" s="65">
        <v>501</v>
      </c>
      <c r="D99" s="66" t="s">
        <v>17</v>
      </c>
      <c r="E99" s="67">
        <v>240</v>
      </c>
      <c r="F99" s="91">
        <v>477.35300000000001</v>
      </c>
      <c r="G99" s="91">
        <v>0</v>
      </c>
    </row>
    <row r="100" spans="1:9" s="9" customFormat="1" ht="15.75" customHeight="1" x14ac:dyDescent="0.2">
      <c r="A100" s="52"/>
      <c r="B100" s="62" t="s">
        <v>122</v>
      </c>
      <c r="C100" s="63">
        <v>503</v>
      </c>
      <c r="D100" s="64"/>
      <c r="E100" s="207"/>
      <c r="F100" s="27">
        <f>F101</f>
        <v>1630.635</v>
      </c>
      <c r="G100" s="27">
        <f>G101</f>
        <v>0</v>
      </c>
      <c r="H100" s="106"/>
      <c r="I100" s="106"/>
    </row>
    <row r="101" spans="1:9" s="9" customFormat="1" ht="49.5" customHeight="1" x14ac:dyDescent="0.2">
      <c r="A101" s="52"/>
      <c r="B101" s="29" t="s">
        <v>171</v>
      </c>
      <c r="C101" s="65">
        <v>503</v>
      </c>
      <c r="D101" s="66">
        <v>4000000000</v>
      </c>
      <c r="E101" s="67"/>
      <c r="F101" s="91">
        <f>F102</f>
        <v>1630.635</v>
      </c>
      <c r="G101" s="91">
        <f>G102</f>
        <v>0</v>
      </c>
      <c r="H101" s="106"/>
      <c r="I101" s="106"/>
    </row>
    <row r="102" spans="1:9" s="9" customFormat="1" ht="27" customHeight="1" x14ac:dyDescent="0.2">
      <c r="A102" s="52"/>
      <c r="B102" s="29" t="s">
        <v>44</v>
      </c>
      <c r="C102" s="65">
        <v>503</v>
      </c>
      <c r="D102" s="66">
        <v>4000000000</v>
      </c>
      <c r="E102" s="67">
        <v>200</v>
      </c>
      <c r="F102" s="91">
        <f t="shared" ref="F102:G102" si="3">F103</f>
        <v>1630.635</v>
      </c>
      <c r="G102" s="91">
        <f t="shared" si="3"/>
        <v>0</v>
      </c>
      <c r="H102" s="106"/>
      <c r="I102" s="106"/>
    </row>
    <row r="103" spans="1:9" s="9" customFormat="1" ht="36" customHeight="1" x14ac:dyDescent="0.2">
      <c r="A103" s="52"/>
      <c r="B103" s="29" t="s">
        <v>45</v>
      </c>
      <c r="C103" s="65">
        <v>503</v>
      </c>
      <c r="D103" s="66">
        <v>4000000000</v>
      </c>
      <c r="E103" s="67">
        <v>240</v>
      </c>
      <c r="F103" s="91">
        <v>1630.635</v>
      </c>
      <c r="G103" s="91"/>
      <c r="H103" s="106"/>
      <c r="I103" s="106"/>
    </row>
    <row r="104" spans="1:9" s="9" customFormat="1" ht="25.5" x14ac:dyDescent="0.2">
      <c r="A104" s="52"/>
      <c r="B104" s="62" t="s">
        <v>173</v>
      </c>
      <c r="C104" s="63">
        <v>605</v>
      </c>
      <c r="D104" s="64"/>
      <c r="E104" s="207"/>
      <c r="F104" s="27">
        <f t="shared" ref="F104:G106" si="4">F105</f>
        <v>920.78899999999999</v>
      </c>
      <c r="G104" s="27">
        <f t="shared" si="4"/>
        <v>896</v>
      </c>
      <c r="H104" s="106"/>
      <c r="I104" s="106"/>
    </row>
    <row r="105" spans="1:9" s="9" customFormat="1" ht="36" customHeight="1" x14ac:dyDescent="0.2">
      <c r="A105" s="52"/>
      <c r="B105" s="29" t="s">
        <v>183</v>
      </c>
      <c r="C105" s="65">
        <v>605</v>
      </c>
      <c r="D105" s="66">
        <v>200000000</v>
      </c>
      <c r="E105" s="67"/>
      <c r="F105" s="91">
        <f t="shared" si="4"/>
        <v>920.78899999999999</v>
      </c>
      <c r="G105" s="91">
        <f t="shared" si="4"/>
        <v>896</v>
      </c>
      <c r="H105" s="106"/>
      <c r="I105" s="106"/>
    </row>
    <row r="106" spans="1:9" s="9" customFormat="1" ht="25.5" x14ac:dyDescent="0.2">
      <c r="A106" s="52"/>
      <c r="B106" s="29" t="s">
        <v>44</v>
      </c>
      <c r="C106" s="65">
        <v>605</v>
      </c>
      <c r="D106" s="66">
        <v>200000000</v>
      </c>
      <c r="E106" s="67">
        <v>200</v>
      </c>
      <c r="F106" s="91">
        <f t="shared" si="4"/>
        <v>920.78899999999999</v>
      </c>
      <c r="G106" s="91">
        <f t="shared" si="4"/>
        <v>896</v>
      </c>
      <c r="H106" s="106"/>
      <c r="I106" s="106"/>
    </row>
    <row r="107" spans="1:9" s="9" customFormat="1" ht="36" customHeight="1" x14ac:dyDescent="0.2">
      <c r="A107" s="52"/>
      <c r="B107" s="29" t="s">
        <v>45</v>
      </c>
      <c r="C107" s="65">
        <v>605</v>
      </c>
      <c r="D107" s="66">
        <v>200000000</v>
      </c>
      <c r="E107" s="67">
        <v>240</v>
      </c>
      <c r="F107" s="91">
        <v>920.78899999999999</v>
      </c>
      <c r="G107" s="91">
        <v>896</v>
      </c>
      <c r="H107" s="106"/>
      <c r="I107" s="106"/>
    </row>
    <row r="108" spans="1:9" x14ac:dyDescent="0.2">
      <c r="A108" s="52">
        <v>0</v>
      </c>
      <c r="B108" s="62" t="s">
        <v>117</v>
      </c>
      <c r="C108" s="63">
        <v>707</v>
      </c>
      <c r="D108" s="64">
        <v>0</v>
      </c>
      <c r="E108" s="207">
        <v>0</v>
      </c>
      <c r="F108" s="27">
        <f t="shared" ref="F108:G110" si="5">F109</f>
        <v>3044.9409999999998</v>
      </c>
      <c r="G108" s="27">
        <f t="shared" si="5"/>
        <v>303.39999999999998</v>
      </c>
    </row>
    <row r="109" spans="1:9" ht="38.25" x14ac:dyDescent="0.2">
      <c r="A109" s="52">
        <v>0</v>
      </c>
      <c r="B109" s="29" t="s">
        <v>187</v>
      </c>
      <c r="C109" s="65">
        <v>707</v>
      </c>
      <c r="D109" s="66" t="s">
        <v>22</v>
      </c>
      <c r="E109" s="67">
        <v>0</v>
      </c>
      <c r="F109" s="91">
        <f t="shared" si="5"/>
        <v>3044.9409999999998</v>
      </c>
      <c r="G109" s="91">
        <f t="shared" si="5"/>
        <v>303.39999999999998</v>
      </c>
    </row>
    <row r="110" spans="1:9" ht="38.25" customHeight="1" x14ac:dyDescent="0.2">
      <c r="A110" s="52">
        <v>0</v>
      </c>
      <c r="B110" s="29" t="s">
        <v>64</v>
      </c>
      <c r="C110" s="65">
        <v>707</v>
      </c>
      <c r="D110" s="66" t="s">
        <v>22</v>
      </c>
      <c r="E110" s="67">
        <v>600</v>
      </c>
      <c r="F110" s="91">
        <f t="shared" si="5"/>
        <v>3044.9409999999998</v>
      </c>
      <c r="G110" s="91">
        <f t="shared" si="5"/>
        <v>303.39999999999998</v>
      </c>
    </row>
    <row r="111" spans="1:9" x14ac:dyDescent="0.2">
      <c r="A111" s="52">
        <v>0</v>
      </c>
      <c r="B111" s="29" t="s">
        <v>65</v>
      </c>
      <c r="C111" s="65">
        <v>707</v>
      </c>
      <c r="D111" s="66" t="s">
        <v>22</v>
      </c>
      <c r="E111" s="67">
        <v>620</v>
      </c>
      <c r="F111" s="91">
        <v>3044.9409999999998</v>
      </c>
      <c r="G111" s="91">
        <v>303.39999999999998</v>
      </c>
    </row>
    <row r="112" spans="1:9" x14ac:dyDescent="0.2">
      <c r="A112" s="52">
        <v>0</v>
      </c>
      <c r="B112" s="62" t="s">
        <v>76</v>
      </c>
      <c r="C112" s="63">
        <v>801</v>
      </c>
      <c r="D112" s="64">
        <v>0</v>
      </c>
      <c r="E112" s="207">
        <v>0</v>
      </c>
      <c r="F112" s="27">
        <f>F113+F116</f>
        <v>47095.72</v>
      </c>
      <c r="G112" s="27">
        <f>G113+G116</f>
        <v>156.25</v>
      </c>
    </row>
    <row r="113" spans="1:9" ht="38.25" x14ac:dyDescent="0.2">
      <c r="A113" s="52">
        <v>0</v>
      </c>
      <c r="B113" s="29" t="s">
        <v>187</v>
      </c>
      <c r="C113" s="65">
        <v>801</v>
      </c>
      <c r="D113" s="66" t="s">
        <v>22</v>
      </c>
      <c r="E113" s="67">
        <v>0</v>
      </c>
      <c r="F113" s="91">
        <f>F114</f>
        <v>43878.067999999999</v>
      </c>
      <c r="G113" s="91">
        <f>G114</f>
        <v>156.25</v>
      </c>
    </row>
    <row r="114" spans="1:9" ht="38.25" x14ac:dyDescent="0.2">
      <c r="A114" s="52">
        <v>0</v>
      </c>
      <c r="B114" s="29" t="s">
        <v>64</v>
      </c>
      <c r="C114" s="65">
        <v>801</v>
      </c>
      <c r="D114" s="66" t="s">
        <v>22</v>
      </c>
      <c r="E114" s="67">
        <v>600</v>
      </c>
      <c r="F114" s="91">
        <f>F115</f>
        <v>43878.067999999999</v>
      </c>
      <c r="G114" s="91">
        <f>G115</f>
        <v>156.25</v>
      </c>
    </row>
    <row r="115" spans="1:9" s="14" customFormat="1" x14ac:dyDescent="0.2">
      <c r="A115" s="52">
        <v>0</v>
      </c>
      <c r="B115" s="29" t="s">
        <v>65</v>
      </c>
      <c r="C115" s="65">
        <v>801</v>
      </c>
      <c r="D115" s="66" t="s">
        <v>22</v>
      </c>
      <c r="E115" s="67">
        <v>620</v>
      </c>
      <c r="F115" s="91">
        <v>43878.067999999999</v>
      </c>
      <c r="G115" s="91">
        <v>156.25</v>
      </c>
      <c r="H115" s="106"/>
      <c r="I115" s="200"/>
    </row>
    <row r="116" spans="1:9" s="14" customFormat="1" ht="54" customHeight="1" x14ac:dyDescent="0.2">
      <c r="A116" s="52"/>
      <c r="B116" s="29" t="s">
        <v>189</v>
      </c>
      <c r="C116" s="65">
        <v>801</v>
      </c>
      <c r="D116" s="66">
        <v>4800000000</v>
      </c>
      <c r="E116" s="67">
        <v>0</v>
      </c>
      <c r="F116" s="91">
        <f>F117</f>
        <v>3217.652</v>
      </c>
      <c r="G116" s="91"/>
      <c r="H116" s="106"/>
      <c r="I116" s="200"/>
    </row>
    <row r="117" spans="1:9" s="14" customFormat="1" ht="41.25" customHeight="1" x14ac:dyDescent="0.2">
      <c r="A117" s="52"/>
      <c r="B117" s="29" t="s">
        <v>64</v>
      </c>
      <c r="C117" s="65">
        <v>801</v>
      </c>
      <c r="D117" s="66">
        <v>4800000000</v>
      </c>
      <c r="E117" s="67">
        <v>600</v>
      </c>
      <c r="F117" s="91">
        <f>F118</f>
        <v>3217.652</v>
      </c>
      <c r="G117" s="91"/>
      <c r="H117" s="106"/>
      <c r="I117" s="200"/>
    </row>
    <row r="118" spans="1:9" s="14" customFormat="1" ht="21" customHeight="1" x14ac:dyDescent="0.2">
      <c r="A118" s="52"/>
      <c r="B118" s="29" t="s">
        <v>65</v>
      </c>
      <c r="C118" s="65">
        <v>801</v>
      </c>
      <c r="D118" s="66">
        <v>4800000000</v>
      </c>
      <c r="E118" s="67">
        <v>620</v>
      </c>
      <c r="F118" s="91">
        <v>3217.652</v>
      </c>
      <c r="G118" s="91"/>
      <c r="H118" s="106"/>
      <c r="I118" s="200"/>
    </row>
    <row r="119" spans="1:9" s="51" customFormat="1" hidden="1" x14ac:dyDescent="0.2">
      <c r="A119" s="206"/>
      <c r="B119" s="62" t="s">
        <v>78</v>
      </c>
      <c r="C119" s="63">
        <v>1003</v>
      </c>
      <c r="D119" s="64"/>
      <c r="E119" s="207"/>
      <c r="F119" s="27">
        <f>F120+F123</f>
        <v>0</v>
      </c>
      <c r="G119" s="27">
        <f>G120+G123</f>
        <v>0</v>
      </c>
      <c r="H119" s="46"/>
    </row>
    <row r="120" spans="1:9" s="51" customFormat="1" ht="38.25" hidden="1" x14ac:dyDescent="0.2">
      <c r="A120" s="206"/>
      <c r="B120" s="29" t="s">
        <v>183</v>
      </c>
      <c r="C120" s="65">
        <v>1003</v>
      </c>
      <c r="D120" s="66">
        <v>200000000</v>
      </c>
      <c r="E120" s="67"/>
      <c r="F120" s="91">
        <f>F121</f>
        <v>0</v>
      </c>
      <c r="G120" s="91">
        <f>G121</f>
        <v>0</v>
      </c>
      <c r="H120" s="46"/>
    </row>
    <row r="121" spans="1:9" s="51" customFormat="1" ht="25.5" hidden="1" x14ac:dyDescent="0.2">
      <c r="A121" s="206"/>
      <c r="B121" s="29" t="s">
        <v>80</v>
      </c>
      <c r="C121" s="65">
        <v>1003</v>
      </c>
      <c r="D121" s="66">
        <v>200000000</v>
      </c>
      <c r="E121" s="67">
        <v>300</v>
      </c>
      <c r="F121" s="91">
        <f>F122</f>
        <v>0</v>
      </c>
      <c r="G121" s="91">
        <f>G122</f>
        <v>0</v>
      </c>
      <c r="H121" s="46"/>
    </row>
    <row r="122" spans="1:9" s="51" customFormat="1" ht="25.5" hidden="1" x14ac:dyDescent="0.2">
      <c r="A122" s="206"/>
      <c r="B122" s="29" t="s">
        <v>81</v>
      </c>
      <c r="C122" s="65">
        <v>1003</v>
      </c>
      <c r="D122" s="66">
        <v>200000000</v>
      </c>
      <c r="E122" s="67">
        <v>320</v>
      </c>
      <c r="F122" s="91"/>
      <c r="G122" s="91"/>
      <c r="H122" s="46"/>
    </row>
    <row r="123" spans="1:9" s="14" customFormat="1" ht="51" hidden="1" x14ac:dyDescent="0.2">
      <c r="A123" s="52"/>
      <c r="B123" s="29" t="s">
        <v>232</v>
      </c>
      <c r="C123" s="65">
        <v>1003</v>
      </c>
      <c r="D123" s="66">
        <v>4400000000</v>
      </c>
      <c r="E123" s="67"/>
      <c r="F123" s="91">
        <f t="shared" ref="F123:G124" si="6">F124</f>
        <v>0</v>
      </c>
      <c r="G123" s="91">
        <f t="shared" si="6"/>
        <v>0</v>
      </c>
      <c r="H123" s="106"/>
      <c r="I123" s="200"/>
    </row>
    <row r="124" spans="1:9" s="14" customFormat="1" ht="25.5" hidden="1" x14ac:dyDescent="0.2">
      <c r="A124" s="52"/>
      <c r="B124" s="29" t="s">
        <v>80</v>
      </c>
      <c r="C124" s="65">
        <v>1003</v>
      </c>
      <c r="D124" s="66">
        <v>4400000000</v>
      </c>
      <c r="E124" s="67">
        <v>300</v>
      </c>
      <c r="F124" s="91">
        <f t="shared" si="6"/>
        <v>0</v>
      </c>
      <c r="G124" s="91">
        <f t="shared" si="6"/>
        <v>0</v>
      </c>
      <c r="H124" s="106"/>
      <c r="I124" s="200"/>
    </row>
    <row r="125" spans="1:9" s="14" customFormat="1" ht="25.5" hidden="1" x14ac:dyDescent="0.2">
      <c r="A125" s="52"/>
      <c r="B125" s="29" t="s">
        <v>81</v>
      </c>
      <c r="C125" s="65">
        <v>1003</v>
      </c>
      <c r="D125" s="66">
        <v>4400000000</v>
      </c>
      <c r="E125" s="67">
        <v>320</v>
      </c>
      <c r="F125" s="91"/>
      <c r="G125" s="91"/>
      <c r="H125" s="106"/>
      <c r="I125" s="200"/>
    </row>
    <row r="126" spans="1:9" x14ac:dyDescent="0.2">
      <c r="A126" s="52"/>
      <c r="B126" s="62" t="s">
        <v>82</v>
      </c>
      <c r="C126" s="63">
        <v>1004</v>
      </c>
      <c r="D126" s="66"/>
      <c r="E126" s="67"/>
      <c r="F126" s="27">
        <f>F127+F130</f>
        <v>15417.045</v>
      </c>
      <c r="G126" s="27">
        <f>G127+G130</f>
        <v>14864.728999999999</v>
      </c>
    </row>
    <row r="127" spans="1:9" ht="51" x14ac:dyDescent="0.2">
      <c r="A127" s="52"/>
      <c r="B127" s="29" t="s">
        <v>190</v>
      </c>
      <c r="C127" s="65">
        <v>1004</v>
      </c>
      <c r="D127" s="66" t="s">
        <v>25</v>
      </c>
      <c r="E127" s="67">
        <v>0</v>
      </c>
      <c r="F127" s="91">
        <f>F128</f>
        <v>1335.2850000000001</v>
      </c>
      <c r="G127" s="91">
        <f>G128</f>
        <v>782.96900000000005</v>
      </c>
    </row>
    <row r="128" spans="1:9" ht="25.5" x14ac:dyDescent="0.2">
      <c r="A128" s="52"/>
      <c r="B128" s="29" t="s">
        <v>80</v>
      </c>
      <c r="C128" s="65">
        <v>1004</v>
      </c>
      <c r="D128" s="66" t="s">
        <v>25</v>
      </c>
      <c r="E128" s="67">
        <v>300</v>
      </c>
      <c r="F128" s="91">
        <f t="shared" ref="F128:G128" si="7">F129</f>
        <v>1335.2850000000001</v>
      </c>
      <c r="G128" s="91">
        <f t="shared" si="7"/>
        <v>782.96900000000005</v>
      </c>
    </row>
    <row r="129" spans="1:9" ht="24.75" customHeight="1" x14ac:dyDescent="0.2">
      <c r="A129" s="52"/>
      <c r="B129" s="29" t="s">
        <v>81</v>
      </c>
      <c r="C129" s="65">
        <v>1004</v>
      </c>
      <c r="D129" s="66" t="s">
        <v>25</v>
      </c>
      <c r="E129" s="67">
        <v>320</v>
      </c>
      <c r="F129" s="91">
        <v>1335.2850000000001</v>
      </c>
      <c r="G129" s="91">
        <v>782.96900000000005</v>
      </c>
      <c r="H129" s="105"/>
      <c r="I129" s="202"/>
    </row>
    <row r="130" spans="1:9" ht="38.25" x14ac:dyDescent="0.2">
      <c r="A130" s="52"/>
      <c r="B130" s="29" t="s">
        <v>183</v>
      </c>
      <c r="C130" s="65">
        <v>1004</v>
      </c>
      <c r="D130" s="66">
        <v>200000000</v>
      </c>
      <c r="E130" s="67"/>
      <c r="F130" s="91">
        <f>F133+F131</f>
        <v>14081.76</v>
      </c>
      <c r="G130" s="91">
        <f>G133+G131</f>
        <v>14081.76</v>
      </c>
    </row>
    <row r="131" spans="1:9" ht="25.5" hidden="1" x14ac:dyDescent="0.2">
      <c r="A131" s="52"/>
      <c r="B131" s="29" t="s">
        <v>80</v>
      </c>
      <c r="C131" s="65">
        <v>1004</v>
      </c>
      <c r="D131" s="66">
        <v>200000000</v>
      </c>
      <c r="E131" s="67">
        <v>300</v>
      </c>
      <c r="F131" s="91">
        <f>F132</f>
        <v>0</v>
      </c>
      <c r="G131" s="91">
        <f>G132</f>
        <v>0</v>
      </c>
    </row>
    <row r="132" spans="1:9" ht="25.5" hidden="1" x14ac:dyDescent="0.2">
      <c r="A132" s="52"/>
      <c r="B132" s="29" t="s">
        <v>81</v>
      </c>
      <c r="C132" s="65">
        <v>1004</v>
      </c>
      <c r="D132" s="66">
        <v>200000000</v>
      </c>
      <c r="E132" s="67">
        <v>320</v>
      </c>
      <c r="F132" s="91"/>
      <c r="G132" s="91"/>
    </row>
    <row r="133" spans="1:9" ht="29.25" customHeight="1" x14ac:dyDescent="0.2">
      <c r="A133" s="52"/>
      <c r="B133" s="29" t="s">
        <v>84</v>
      </c>
      <c r="C133" s="65" t="s">
        <v>116</v>
      </c>
      <c r="D133" s="66">
        <v>200000000</v>
      </c>
      <c r="E133" s="67">
        <v>400</v>
      </c>
      <c r="F133" s="91">
        <f t="shared" ref="F133:G133" si="8">F134</f>
        <v>14081.76</v>
      </c>
      <c r="G133" s="91">
        <f t="shared" si="8"/>
        <v>14081.76</v>
      </c>
    </row>
    <row r="134" spans="1:9" x14ac:dyDescent="0.2">
      <c r="A134" s="52"/>
      <c r="B134" s="29" t="s">
        <v>127</v>
      </c>
      <c r="C134" s="65" t="s">
        <v>116</v>
      </c>
      <c r="D134" s="66">
        <v>200000000</v>
      </c>
      <c r="E134" s="67">
        <v>410</v>
      </c>
      <c r="F134" s="91">
        <v>14081.76</v>
      </c>
      <c r="G134" s="91">
        <v>14081.76</v>
      </c>
      <c r="H134" s="105"/>
      <c r="I134" s="202"/>
    </row>
    <row r="135" spans="1:9" x14ac:dyDescent="0.2">
      <c r="A135" s="206"/>
      <c r="B135" s="62" t="s">
        <v>138</v>
      </c>
      <c r="C135" s="63">
        <v>1006</v>
      </c>
      <c r="D135" s="64"/>
      <c r="E135" s="207"/>
      <c r="F135" s="27">
        <f t="shared" ref="F135:G137" si="9">F136</f>
        <v>849.23</v>
      </c>
      <c r="G135" s="27">
        <f t="shared" si="9"/>
        <v>678.23</v>
      </c>
    </row>
    <row r="136" spans="1:9" ht="51" x14ac:dyDescent="0.2">
      <c r="A136" s="52"/>
      <c r="B136" s="29" t="s">
        <v>191</v>
      </c>
      <c r="C136" s="65">
        <v>1006</v>
      </c>
      <c r="D136" s="66">
        <v>4300000000</v>
      </c>
      <c r="E136" s="67"/>
      <c r="F136" s="91">
        <f t="shared" si="9"/>
        <v>849.23</v>
      </c>
      <c r="G136" s="91">
        <f t="shared" si="9"/>
        <v>678.23</v>
      </c>
    </row>
    <row r="137" spans="1:9" ht="38.25" x14ac:dyDescent="0.2">
      <c r="A137" s="52"/>
      <c r="B137" s="29" t="s">
        <v>64</v>
      </c>
      <c r="C137" s="65">
        <v>1006</v>
      </c>
      <c r="D137" s="66">
        <v>4300000000</v>
      </c>
      <c r="E137" s="67">
        <v>600</v>
      </c>
      <c r="F137" s="91">
        <f t="shared" si="9"/>
        <v>849.23</v>
      </c>
      <c r="G137" s="91">
        <f t="shared" si="9"/>
        <v>678.23</v>
      </c>
    </row>
    <row r="138" spans="1:9" ht="12" customHeight="1" x14ac:dyDescent="0.2">
      <c r="A138" s="52"/>
      <c r="B138" s="29" t="s">
        <v>65</v>
      </c>
      <c r="C138" s="65">
        <v>1006</v>
      </c>
      <c r="D138" s="66">
        <v>4300000000</v>
      </c>
      <c r="E138" s="67">
        <v>620</v>
      </c>
      <c r="F138" s="91">
        <v>849.23</v>
      </c>
      <c r="G138" s="91">
        <v>678.23</v>
      </c>
    </row>
    <row r="139" spans="1:9" ht="51" hidden="1" x14ac:dyDescent="0.2">
      <c r="A139" s="52"/>
      <c r="B139" s="29" t="s">
        <v>137</v>
      </c>
      <c r="C139" s="65">
        <v>1006</v>
      </c>
      <c r="D139" s="66">
        <v>4300070000</v>
      </c>
      <c r="E139" s="67"/>
      <c r="F139" s="91">
        <f>F140</f>
        <v>0</v>
      </c>
      <c r="G139" s="91">
        <f>G141</f>
        <v>0</v>
      </c>
    </row>
    <row r="140" spans="1:9" ht="51" hidden="1" x14ac:dyDescent="0.2">
      <c r="A140" s="52"/>
      <c r="B140" s="72" t="s">
        <v>136</v>
      </c>
      <c r="C140" s="65">
        <v>1006</v>
      </c>
      <c r="D140" s="66">
        <v>4300074040</v>
      </c>
      <c r="E140" s="67"/>
      <c r="F140" s="91">
        <f>F141</f>
        <v>0</v>
      </c>
      <c r="G140" s="91">
        <f>G141</f>
        <v>0</v>
      </c>
    </row>
    <row r="141" spans="1:9" ht="38.25" hidden="1" x14ac:dyDescent="0.2">
      <c r="A141" s="52"/>
      <c r="B141" s="29" t="s">
        <v>64</v>
      </c>
      <c r="C141" s="65">
        <v>1006</v>
      </c>
      <c r="D141" s="66">
        <v>4300074040</v>
      </c>
      <c r="E141" s="67">
        <v>600</v>
      </c>
      <c r="F141" s="91">
        <f>F142</f>
        <v>0</v>
      </c>
      <c r="G141" s="91">
        <f>G142</f>
        <v>0</v>
      </c>
    </row>
    <row r="142" spans="1:9" hidden="1" x14ac:dyDescent="0.2">
      <c r="A142" s="52"/>
      <c r="B142" s="29" t="s">
        <v>65</v>
      </c>
      <c r="C142" s="65">
        <v>1006</v>
      </c>
      <c r="D142" s="66">
        <v>4300074040</v>
      </c>
      <c r="E142" s="67">
        <v>620</v>
      </c>
      <c r="F142" s="91"/>
      <c r="G142" s="91"/>
    </row>
    <row r="143" spans="1:9" ht="102" hidden="1" x14ac:dyDescent="0.2">
      <c r="A143" s="52"/>
      <c r="B143" s="29" t="s">
        <v>69</v>
      </c>
      <c r="C143" s="65">
        <v>1006</v>
      </c>
      <c r="D143" s="66" t="s">
        <v>139</v>
      </c>
      <c r="E143" s="67"/>
      <c r="F143" s="91">
        <f>F144</f>
        <v>0</v>
      </c>
      <c r="G143" s="91"/>
    </row>
    <row r="144" spans="1:9" ht="38.25" hidden="1" x14ac:dyDescent="0.2">
      <c r="A144" s="52"/>
      <c r="B144" s="29" t="s">
        <v>141</v>
      </c>
      <c r="C144" s="65">
        <v>1006</v>
      </c>
      <c r="D144" s="66" t="s">
        <v>140</v>
      </c>
      <c r="E144" s="67"/>
      <c r="F144" s="91">
        <f>F145</f>
        <v>0</v>
      </c>
      <c r="G144" s="91"/>
    </row>
    <row r="145" spans="1:9" ht="38.25" hidden="1" x14ac:dyDescent="0.2">
      <c r="A145" s="52"/>
      <c r="B145" s="29" t="s">
        <v>64</v>
      </c>
      <c r="C145" s="65">
        <v>1006</v>
      </c>
      <c r="D145" s="66" t="s">
        <v>140</v>
      </c>
      <c r="E145" s="67">
        <v>600</v>
      </c>
      <c r="F145" s="91">
        <f>F146</f>
        <v>0</v>
      </c>
      <c r="G145" s="91"/>
    </row>
    <row r="146" spans="1:9" hidden="1" x14ac:dyDescent="0.2">
      <c r="A146" s="52"/>
      <c r="B146" s="29" t="s">
        <v>65</v>
      </c>
      <c r="C146" s="65">
        <v>1006</v>
      </c>
      <c r="D146" s="66" t="s">
        <v>140</v>
      </c>
      <c r="E146" s="67">
        <v>620</v>
      </c>
      <c r="F146" s="91"/>
      <c r="G146" s="91"/>
    </row>
    <row r="147" spans="1:9" x14ac:dyDescent="0.2">
      <c r="A147" s="52">
        <v>0</v>
      </c>
      <c r="B147" s="62" t="s">
        <v>88</v>
      </c>
      <c r="C147" s="63">
        <v>1101</v>
      </c>
      <c r="D147" s="64"/>
      <c r="E147" s="207">
        <v>0</v>
      </c>
      <c r="F147" s="27">
        <f>F148+F156</f>
        <v>5780.7210000000005</v>
      </c>
      <c r="G147" s="27">
        <f>G148+G156</f>
        <v>900</v>
      </c>
    </row>
    <row r="148" spans="1:9" ht="38.25" x14ac:dyDescent="0.2">
      <c r="A148" s="52">
        <v>0</v>
      </c>
      <c r="B148" s="29" t="s">
        <v>187</v>
      </c>
      <c r="C148" s="65">
        <v>1101</v>
      </c>
      <c r="D148" s="66" t="s">
        <v>22</v>
      </c>
      <c r="E148" s="67">
        <v>0</v>
      </c>
      <c r="F148" s="91">
        <f>F154</f>
        <v>1818.566</v>
      </c>
      <c r="G148" s="91">
        <f>G154</f>
        <v>0</v>
      </c>
    </row>
    <row r="149" spans="1:9" ht="38.25" hidden="1" x14ac:dyDescent="0.2">
      <c r="A149" s="52">
        <v>0</v>
      </c>
      <c r="B149" s="29" t="s">
        <v>73</v>
      </c>
      <c r="C149" s="65">
        <v>1101</v>
      </c>
      <c r="D149" s="66" t="s">
        <v>22</v>
      </c>
      <c r="E149" s="67">
        <v>0</v>
      </c>
      <c r="F149" s="91">
        <v>0</v>
      </c>
      <c r="G149" s="91">
        <v>1</v>
      </c>
    </row>
    <row r="150" spans="1:9" ht="63.75" hidden="1" x14ac:dyDescent="0.2">
      <c r="A150" s="52">
        <v>0</v>
      </c>
      <c r="B150" s="29" t="s">
        <v>63</v>
      </c>
      <c r="C150" s="65">
        <v>1101</v>
      </c>
      <c r="D150" s="66" t="s">
        <v>27</v>
      </c>
      <c r="E150" s="67">
        <v>0</v>
      </c>
      <c r="F150" s="91">
        <v>0</v>
      </c>
      <c r="G150" s="91">
        <v>0</v>
      </c>
    </row>
    <row r="151" spans="1:9" ht="63.75" hidden="1" x14ac:dyDescent="0.2">
      <c r="A151" s="52">
        <v>0</v>
      </c>
      <c r="B151" s="29" t="s">
        <v>63</v>
      </c>
      <c r="C151" s="65">
        <v>1101</v>
      </c>
      <c r="D151" s="66" t="s">
        <v>27</v>
      </c>
      <c r="E151" s="67">
        <v>0</v>
      </c>
      <c r="F151" s="91">
        <v>0</v>
      </c>
      <c r="G151" s="91">
        <v>0</v>
      </c>
    </row>
    <row r="152" spans="1:9" ht="63.75" hidden="1" x14ac:dyDescent="0.2">
      <c r="A152" s="52">
        <v>0</v>
      </c>
      <c r="B152" s="29" t="s">
        <v>63</v>
      </c>
      <c r="C152" s="65">
        <v>1101</v>
      </c>
      <c r="D152" s="66" t="s">
        <v>27</v>
      </c>
      <c r="E152" s="67">
        <v>0</v>
      </c>
      <c r="F152" s="91">
        <v>0</v>
      </c>
      <c r="G152" s="91">
        <v>0</v>
      </c>
    </row>
    <row r="153" spans="1:9" ht="63.75" hidden="1" x14ac:dyDescent="0.2">
      <c r="A153" s="52">
        <v>0</v>
      </c>
      <c r="B153" s="29" t="s">
        <v>63</v>
      </c>
      <c r="C153" s="65">
        <v>1101</v>
      </c>
      <c r="D153" s="66" t="s">
        <v>27</v>
      </c>
      <c r="E153" s="67">
        <v>0</v>
      </c>
      <c r="F153" s="91">
        <v>0</v>
      </c>
      <c r="G153" s="91">
        <v>0</v>
      </c>
    </row>
    <row r="154" spans="1:9" ht="38.25" x14ac:dyDescent="0.2">
      <c r="A154" s="52">
        <v>0</v>
      </c>
      <c r="B154" s="29" t="s">
        <v>64</v>
      </c>
      <c r="C154" s="65">
        <v>1101</v>
      </c>
      <c r="D154" s="66">
        <v>500000000</v>
      </c>
      <c r="E154" s="67">
        <v>600</v>
      </c>
      <c r="F154" s="91">
        <f>F155</f>
        <v>1818.566</v>
      </c>
      <c r="G154" s="91">
        <v>0</v>
      </c>
    </row>
    <row r="155" spans="1:9" x14ac:dyDescent="0.2">
      <c r="A155" s="52">
        <v>0</v>
      </c>
      <c r="B155" s="29" t="s">
        <v>65</v>
      </c>
      <c r="C155" s="65">
        <v>1101</v>
      </c>
      <c r="D155" s="66">
        <v>500000000</v>
      </c>
      <c r="E155" s="67">
        <v>620</v>
      </c>
      <c r="F155" s="91">
        <v>1818.566</v>
      </c>
      <c r="G155" s="91">
        <v>0</v>
      </c>
    </row>
    <row r="156" spans="1:9" ht="38.25" x14ac:dyDescent="0.2">
      <c r="A156" s="52"/>
      <c r="B156" s="29" t="s">
        <v>188</v>
      </c>
      <c r="C156" s="65">
        <v>1101</v>
      </c>
      <c r="D156" s="66">
        <v>4700000000</v>
      </c>
      <c r="E156" s="67"/>
      <c r="F156" s="91">
        <f t="shared" ref="F156:G157" si="10">F157</f>
        <v>3962.1550000000002</v>
      </c>
      <c r="G156" s="91">
        <f t="shared" si="10"/>
        <v>900</v>
      </c>
    </row>
    <row r="157" spans="1:9" ht="38.25" x14ac:dyDescent="0.2">
      <c r="A157" s="52"/>
      <c r="B157" s="29" t="s">
        <v>64</v>
      </c>
      <c r="C157" s="65">
        <v>1101</v>
      </c>
      <c r="D157" s="66">
        <v>4700000000</v>
      </c>
      <c r="E157" s="67">
        <v>600</v>
      </c>
      <c r="F157" s="91">
        <f t="shared" si="10"/>
        <v>3962.1550000000002</v>
      </c>
      <c r="G157" s="91">
        <f t="shared" si="10"/>
        <v>900</v>
      </c>
    </row>
    <row r="158" spans="1:9" x14ac:dyDescent="0.2">
      <c r="A158" s="52"/>
      <c r="B158" s="29" t="s">
        <v>65</v>
      </c>
      <c r="C158" s="65">
        <v>1101</v>
      </c>
      <c r="D158" s="66">
        <v>4700000000</v>
      </c>
      <c r="E158" s="67">
        <v>620</v>
      </c>
      <c r="F158" s="91">
        <v>3962.1550000000002</v>
      </c>
      <c r="G158" s="91">
        <v>900</v>
      </c>
    </row>
    <row r="159" spans="1:9" s="15" customFormat="1" ht="25.5" x14ac:dyDescent="0.2">
      <c r="A159" s="206">
        <v>939</v>
      </c>
      <c r="B159" s="62" t="s">
        <v>159</v>
      </c>
      <c r="C159" s="63"/>
      <c r="D159" s="64"/>
      <c r="E159" s="207">
        <v>0</v>
      </c>
      <c r="F159" s="27">
        <f>F160+F166+F191+F196+F204+F241+F245+F288+F280+F299+F303+F318+F325+F329+F338+F342+F351+F334+F295</f>
        <v>291437.25599999999</v>
      </c>
      <c r="G159" s="27">
        <f>G160+G166+G191+G196+G204+G241+G245+G288+G280+G299+G303+G318+G325+G329+G338+G342+G351+G334+G295</f>
        <v>175209.72399999999</v>
      </c>
      <c r="H159" s="106"/>
      <c r="I159" s="203"/>
    </row>
    <row r="160" spans="1:9" ht="38.25" x14ac:dyDescent="0.2">
      <c r="A160" s="52">
        <v>0</v>
      </c>
      <c r="B160" s="62" t="s">
        <v>89</v>
      </c>
      <c r="C160" s="63">
        <v>102</v>
      </c>
      <c r="D160" s="64"/>
      <c r="E160" s="207"/>
      <c r="F160" s="27">
        <f t="shared" ref="F160:G162" si="11">F161</f>
        <v>3384.0329999999999</v>
      </c>
      <c r="G160" s="27">
        <f t="shared" si="11"/>
        <v>0</v>
      </c>
    </row>
    <row r="161" spans="1:7" ht="63.75" x14ac:dyDescent="0.2">
      <c r="A161" s="52">
        <v>0</v>
      </c>
      <c r="B161" s="29" t="s">
        <v>192</v>
      </c>
      <c r="C161" s="65">
        <v>102</v>
      </c>
      <c r="D161" s="66">
        <v>1800000000</v>
      </c>
      <c r="E161" s="67"/>
      <c r="F161" s="91">
        <f>F162+F164</f>
        <v>3384.0329999999999</v>
      </c>
      <c r="G161" s="91">
        <f t="shared" si="11"/>
        <v>0</v>
      </c>
    </row>
    <row r="162" spans="1:7" ht="63.75" x14ac:dyDescent="0.2">
      <c r="A162" s="52">
        <v>0</v>
      </c>
      <c r="B162" s="29" t="s">
        <v>42</v>
      </c>
      <c r="C162" s="65">
        <v>102</v>
      </c>
      <c r="D162" s="66">
        <v>1800000000</v>
      </c>
      <c r="E162" s="67">
        <v>100</v>
      </c>
      <c r="F162" s="91">
        <f t="shared" si="11"/>
        <v>3384.0329999999999</v>
      </c>
      <c r="G162" s="91">
        <f t="shared" si="11"/>
        <v>0</v>
      </c>
    </row>
    <row r="163" spans="1:7" ht="25.5" x14ac:dyDescent="0.2">
      <c r="A163" s="52">
        <v>0</v>
      </c>
      <c r="B163" s="29" t="s">
        <v>43</v>
      </c>
      <c r="C163" s="65">
        <v>102</v>
      </c>
      <c r="D163" s="66">
        <v>1800000000</v>
      </c>
      <c r="E163" s="67">
        <v>120</v>
      </c>
      <c r="F163" s="91">
        <v>3384.0329999999999</v>
      </c>
      <c r="G163" s="91"/>
    </row>
    <row r="164" spans="1:7" ht="25.5" hidden="1" x14ac:dyDescent="0.2">
      <c r="A164" s="52"/>
      <c r="B164" s="29" t="s">
        <v>44</v>
      </c>
      <c r="C164" s="65">
        <v>102</v>
      </c>
      <c r="D164" s="66">
        <v>1800000000</v>
      </c>
      <c r="E164" s="67">
        <v>200</v>
      </c>
      <c r="F164" s="91">
        <f>F165</f>
        <v>0</v>
      </c>
      <c r="G164" s="91"/>
    </row>
    <row r="165" spans="1:7" ht="38.25" hidden="1" x14ac:dyDescent="0.2">
      <c r="A165" s="52"/>
      <c r="B165" s="29" t="s">
        <v>45</v>
      </c>
      <c r="C165" s="65">
        <v>102</v>
      </c>
      <c r="D165" s="66">
        <v>1800000000</v>
      </c>
      <c r="E165" s="67">
        <v>240</v>
      </c>
      <c r="F165" s="91">
        <v>0</v>
      </c>
      <c r="G165" s="91"/>
    </row>
    <row r="166" spans="1:7" ht="51" x14ac:dyDescent="0.2">
      <c r="A166" s="52">
        <v>0</v>
      </c>
      <c r="B166" s="62" t="s">
        <v>40</v>
      </c>
      <c r="C166" s="63">
        <v>104</v>
      </c>
      <c r="D166" s="64">
        <v>0</v>
      </c>
      <c r="E166" s="207">
        <v>0</v>
      </c>
      <c r="F166" s="27">
        <f>F167+F172+F186</f>
        <v>21956.037</v>
      </c>
      <c r="G166" s="27">
        <f>G167+G172+G186</f>
        <v>854.89</v>
      </c>
    </row>
    <row r="167" spans="1:7" ht="38.25" x14ac:dyDescent="0.2">
      <c r="A167" s="52">
        <v>0</v>
      </c>
      <c r="B167" s="29" t="s">
        <v>170</v>
      </c>
      <c r="C167" s="65">
        <v>104</v>
      </c>
      <c r="D167" s="66" t="s">
        <v>30</v>
      </c>
      <c r="E167" s="67">
        <v>0</v>
      </c>
      <c r="F167" s="91">
        <f>F168+F170</f>
        <v>239.94799999999998</v>
      </c>
      <c r="G167" s="91">
        <f>G168+G170</f>
        <v>239.94799999999998</v>
      </c>
    </row>
    <row r="168" spans="1:7" ht="63.75" x14ac:dyDescent="0.2">
      <c r="A168" s="52">
        <v>0</v>
      </c>
      <c r="B168" s="29" t="s">
        <v>42</v>
      </c>
      <c r="C168" s="65">
        <v>104</v>
      </c>
      <c r="D168" s="66" t="s">
        <v>30</v>
      </c>
      <c r="E168" s="67">
        <v>100</v>
      </c>
      <c r="F168" s="91">
        <f>F169</f>
        <v>209.95599999999999</v>
      </c>
      <c r="G168" s="91">
        <f>G169</f>
        <v>209.95599999999999</v>
      </c>
    </row>
    <row r="169" spans="1:7" ht="24.75" customHeight="1" x14ac:dyDescent="0.2">
      <c r="A169" s="52">
        <v>0</v>
      </c>
      <c r="B169" s="29" t="s">
        <v>43</v>
      </c>
      <c r="C169" s="65">
        <v>104</v>
      </c>
      <c r="D169" s="66" t="s">
        <v>30</v>
      </c>
      <c r="E169" s="67">
        <v>120</v>
      </c>
      <c r="F169" s="91">
        <v>209.95599999999999</v>
      </c>
      <c r="G169" s="91">
        <v>209.95599999999999</v>
      </c>
    </row>
    <row r="170" spans="1:7" ht="25.5" x14ac:dyDescent="0.2">
      <c r="A170" s="52">
        <v>0</v>
      </c>
      <c r="B170" s="29" t="s">
        <v>44</v>
      </c>
      <c r="C170" s="65">
        <v>104</v>
      </c>
      <c r="D170" s="66" t="s">
        <v>30</v>
      </c>
      <c r="E170" s="67">
        <v>200</v>
      </c>
      <c r="F170" s="91">
        <f>F171</f>
        <v>29.992000000000001</v>
      </c>
      <c r="G170" s="91">
        <f>G171</f>
        <v>29.992000000000001</v>
      </c>
    </row>
    <row r="171" spans="1:7" ht="38.25" x14ac:dyDescent="0.2">
      <c r="A171" s="52">
        <v>0</v>
      </c>
      <c r="B171" s="29" t="s">
        <v>45</v>
      </c>
      <c r="C171" s="65">
        <v>104</v>
      </c>
      <c r="D171" s="66" t="s">
        <v>30</v>
      </c>
      <c r="E171" s="67">
        <v>240</v>
      </c>
      <c r="F171" s="91">
        <v>29.992000000000001</v>
      </c>
      <c r="G171" s="91">
        <v>29.992000000000001</v>
      </c>
    </row>
    <row r="172" spans="1:7" ht="63.75" x14ac:dyDescent="0.2">
      <c r="A172" s="52">
        <v>0</v>
      </c>
      <c r="B172" s="29" t="s">
        <v>192</v>
      </c>
      <c r="C172" s="65">
        <v>104</v>
      </c>
      <c r="D172" s="66">
        <v>1800000000</v>
      </c>
      <c r="E172" s="67">
        <v>0</v>
      </c>
      <c r="F172" s="91">
        <f>F178+F180+F184+F182</f>
        <v>21101.147000000001</v>
      </c>
      <c r="G172" s="91">
        <f>G178</f>
        <v>0</v>
      </c>
    </row>
    <row r="173" spans="1:7" ht="25.5" hidden="1" x14ac:dyDescent="0.2">
      <c r="A173" s="52">
        <v>0</v>
      </c>
      <c r="B173" s="29" t="s">
        <v>59</v>
      </c>
      <c r="C173" s="65">
        <v>104</v>
      </c>
      <c r="D173" s="66" t="s">
        <v>16</v>
      </c>
      <c r="E173" s="67">
        <v>0</v>
      </c>
      <c r="F173" s="91">
        <v>0</v>
      </c>
      <c r="G173" s="91">
        <v>0</v>
      </c>
    </row>
    <row r="174" spans="1:7" ht="25.5" hidden="1" x14ac:dyDescent="0.2">
      <c r="A174" s="52">
        <v>0</v>
      </c>
      <c r="B174" s="29" t="s">
        <v>59</v>
      </c>
      <c r="C174" s="65">
        <v>104</v>
      </c>
      <c r="D174" s="66" t="s">
        <v>16</v>
      </c>
      <c r="E174" s="67">
        <v>0</v>
      </c>
      <c r="F174" s="91">
        <v>0</v>
      </c>
      <c r="G174" s="91">
        <v>0</v>
      </c>
    </row>
    <row r="175" spans="1:7" ht="25.5" hidden="1" x14ac:dyDescent="0.2">
      <c r="A175" s="52">
        <v>0</v>
      </c>
      <c r="B175" s="29" t="s">
        <v>41</v>
      </c>
      <c r="C175" s="65">
        <v>104</v>
      </c>
      <c r="D175" s="66" t="s">
        <v>28</v>
      </c>
      <c r="E175" s="67">
        <v>0</v>
      </c>
      <c r="F175" s="91">
        <v>0</v>
      </c>
      <c r="G175" s="91">
        <v>0</v>
      </c>
    </row>
    <row r="176" spans="1:7" ht="25.5" hidden="1" x14ac:dyDescent="0.2">
      <c r="A176" s="52">
        <v>0</v>
      </c>
      <c r="B176" s="29" t="s">
        <v>41</v>
      </c>
      <c r="C176" s="65">
        <v>104</v>
      </c>
      <c r="D176" s="66" t="s">
        <v>28</v>
      </c>
      <c r="E176" s="67">
        <v>0</v>
      </c>
      <c r="F176" s="91">
        <v>0</v>
      </c>
      <c r="G176" s="91">
        <v>0</v>
      </c>
    </row>
    <row r="177" spans="1:7" ht="25.5" hidden="1" x14ac:dyDescent="0.2">
      <c r="A177" s="52">
        <v>0</v>
      </c>
      <c r="B177" s="29" t="s">
        <v>41</v>
      </c>
      <c r="C177" s="65">
        <v>104</v>
      </c>
      <c r="D177" s="66" t="s">
        <v>28</v>
      </c>
      <c r="E177" s="67">
        <v>0</v>
      </c>
      <c r="F177" s="91">
        <v>0</v>
      </c>
      <c r="G177" s="91">
        <v>0</v>
      </c>
    </row>
    <row r="178" spans="1:7" ht="63.75" x14ac:dyDescent="0.2">
      <c r="A178" s="52">
        <v>0</v>
      </c>
      <c r="B178" s="29" t="s">
        <v>42</v>
      </c>
      <c r="C178" s="65">
        <v>104</v>
      </c>
      <c r="D178" s="66">
        <v>1800000000</v>
      </c>
      <c r="E178" s="67">
        <v>100</v>
      </c>
      <c r="F178" s="91">
        <f>F179</f>
        <v>18823.969000000001</v>
      </c>
      <c r="G178" s="91">
        <f>G179</f>
        <v>0</v>
      </c>
    </row>
    <row r="179" spans="1:7" ht="25.5" x14ac:dyDescent="0.2">
      <c r="A179" s="52">
        <v>0</v>
      </c>
      <c r="B179" s="29" t="s">
        <v>43</v>
      </c>
      <c r="C179" s="65">
        <v>104</v>
      </c>
      <c r="D179" s="66">
        <v>1800000000</v>
      </c>
      <c r="E179" s="67">
        <v>120</v>
      </c>
      <c r="F179" s="91">
        <v>18823.969000000001</v>
      </c>
      <c r="G179" s="91"/>
    </row>
    <row r="180" spans="1:7" ht="25.5" x14ac:dyDescent="0.2">
      <c r="A180" s="52">
        <v>0</v>
      </c>
      <c r="B180" s="29" t="s">
        <v>44</v>
      </c>
      <c r="C180" s="65">
        <v>104</v>
      </c>
      <c r="D180" s="66">
        <v>1800000000</v>
      </c>
      <c r="E180" s="67">
        <v>200</v>
      </c>
      <c r="F180" s="91">
        <f>F181</f>
        <v>1974.393</v>
      </c>
      <c r="G180" s="91">
        <v>0</v>
      </c>
    </row>
    <row r="181" spans="1:7" ht="38.25" x14ac:dyDescent="0.2">
      <c r="A181" s="52">
        <v>0</v>
      </c>
      <c r="B181" s="29" t="s">
        <v>45</v>
      </c>
      <c r="C181" s="65">
        <v>104</v>
      </c>
      <c r="D181" s="66">
        <v>1800000000</v>
      </c>
      <c r="E181" s="67">
        <v>240</v>
      </c>
      <c r="F181" s="91">
        <v>1974.393</v>
      </c>
      <c r="G181" s="91">
        <v>0</v>
      </c>
    </row>
    <row r="182" spans="1:7" ht="25.5" hidden="1" x14ac:dyDescent="0.2">
      <c r="A182" s="52"/>
      <c r="B182" s="29" t="s">
        <v>80</v>
      </c>
      <c r="C182" s="65">
        <v>104</v>
      </c>
      <c r="D182" s="66">
        <v>1800000000</v>
      </c>
      <c r="E182" s="67">
        <v>300</v>
      </c>
      <c r="F182" s="91">
        <f>F183</f>
        <v>0</v>
      </c>
      <c r="G182" s="91"/>
    </row>
    <row r="183" spans="1:7" ht="25.5" hidden="1" x14ac:dyDescent="0.2">
      <c r="A183" s="52"/>
      <c r="B183" s="29" t="s">
        <v>81</v>
      </c>
      <c r="C183" s="65">
        <v>104</v>
      </c>
      <c r="D183" s="66">
        <v>1800000000</v>
      </c>
      <c r="E183" s="67">
        <v>320</v>
      </c>
      <c r="F183" s="91"/>
      <c r="G183" s="91"/>
    </row>
    <row r="184" spans="1:7" ht="17.25" customHeight="1" x14ac:dyDescent="0.2">
      <c r="A184" s="52">
        <v>0</v>
      </c>
      <c r="B184" s="29" t="s">
        <v>46</v>
      </c>
      <c r="C184" s="65">
        <v>104</v>
      </c>
      <c r="D184" s="66">
        <v>1800000000</v>
      </c>
      <c r="E184" s="67">
        <v>800</v>
      </c>
      <c r="F184" s="91">
        <f>F185</f>
        <v>302.78500000000003</v>
      </c>
      <c r="G184" s="91">
        <v>0</v>
      </c>
    </row>
    <row r="185" spans="1:7" x14ac:dyDescent="0.2">
      <c r="A185" s="52">
        <v>0</v>
      </c>
      <c r="B185" s="29" t="s">
        <v>47</v>
      </c>
      <c r="C185" s="65">
        <v>104</v>
      </c>
      <c r="D185" s="66">
        <v>1800000000</v>
      </c>
      <c r="E185" s="67">
        <v>850</v>
      </c>
      <c r="F185" s="91">
        <v>302.78500000000003</v>
      </c>
      <c r="G185" s="91">
        <v>0</v>
      </c>
    </row>
    <row r="186" spans="1:7" ht="39.75" customHeight="1" x14ac:dyDescent="0.2">
      <c r="A186" s="52"/>
      <c r="B186" s="29" t="s">
        <v>193</v>
      </c>
      <c r="C186" s="65">
        <v>104</v>
      </c>
      <c r="D186" s="66">
        <v>1900000000</v>
      </c>
      <c r="E186" s="67"/>
      <c r="F186" s="91">
        <f>F187+F189</f>
        <v>614.94200000000001</v>
      </c>
      <c r="G186" s="91">
        <f>G187+G189</f>
        <v>614.94200000000001</v>
      </c>
    </row>
    <row r="187" spans="1:7" ht="63.75" x14ac:dyDescent="0.2">
      <c r="A187" s="52"/>
      <c r="B187" s="29" t="s">
        <v>42</v>
      </c>
      <c r="C187" s="65">
        <v>104</v>
      </c>
      <c r="D187" s="66">
        <v>1900000000</v>
      </c>
      <c r="E187" s="67">
        <v>100</v>
      </c>
      <c r="F187" s="91">
        <f>F188</f>
        <v>537.89400000000001</v>
      </c>
      <c r="G187" s="91">
        <f>G188</f>
        <v>537.89400000000001</v>
      </c>
    </row>
    <row r="188" spans="1:7" ht="25.5" x14ac:dyDescent="0.2">
      <c r="A188" s="52"/>
      <c r="B188" s="29" t="s">
        <v>43</v>
      </c>
      <c r="C188" s="65">
        <v>104</v>
      </c>
      <c r="D188" s="66">
        <v>1900000000</v>
      </c>
      <c r="E188" s="67">
        <v>120</v>
      </c>
      <c r="F188" s="91">
        <v>537.89400000000001</v>
      </c>
      <c r="G188" s="91">
        <v>537.89400000000001</v>
      </c>
    </row>
    <row r="189" spans="1:7" ht="25.5" x14ac:dyDescent="0.2">
      <c r="A189" s="52"/>
      <c r="B189" s="29" t="s">
        <v>44</v>
      </c>
      <c r="C189" s="65">
        <v>104</v>
      </c>
      <c r="D189" s="66">
        <v>1900000000</v>
      </c>
      <c r="E189" s="67">
        <v>200</v>
      </c>
      <c r="F189" s="91">
        <f>F190</f>
        <v>77.048000000000002</v>
      </c>
      <c r="G189" s="91">
        <f>G190</f>
        <v>77.048000000000002</v>
      </c>
    </row>
    <row r="190" spans="1:7" ht="38.25" x14ac:dyDescent="0.2">
      <c r="A190" s="52"/>
      <c r="B190" s="29" t="s">
        <v>45</v>
      </c>
      <c r="C190" s="65">
        <v>104</v>
      </c>
      <c r="D190" s="66">
        <v>1900000000</v>
      </c>
      <c r="E190" s="67">
        <v>240</v>
      </c>
      <c r="F190" s="91">
        <v>77.048000000000002</v>
      </c>
      <c r="G190" s="91">
        <v>77.048000000000002</v>
      </c>
    </row>
    <row r="191" spans="1:7" x14ac:dyDescent="0.2">
      <c r="A191" s="52"/>
      <c r="B191" s="73" t="s">
        <v>153</v>
      </c>
      <c r="C191" s="63">
        <v>105</v>
      </c>
      <c r="D191" s="64"/>
      <c r="E191" s="207"/>
      <c r="F191" s="27">
        <f t="shared" ref="F191:G194" si="12">F192</f>
        <v>5.5140000000000002</v>
      </c>
      <c r="G191" s="27">
        <f t="shared" si="12"/>
        <v>5.5140000000000002</v>
      </c>
    </row>
    <row r="192" spans="1:7" ht="63.75" x14ac:dyDescent="0.2">
      <c r="A192" s="52"/>
      <c r="B192" s="29" t="s">
        <v>192</v>
      </c>
      <c r="C192" s="65">
        <v>105</v>
      </c>
      <c r="D192" s="66">
        <v>1800000000</v>
      </c>
      <c r="E192" s="67"/>
      <c r="F192" s="91">
        <f>F193</f>
        <v>5.5140000000000002</v>
      </c>
      <c r="G192" s="91">
        <f>G193</f>
        <v>5.5140000000000002</v>
      </c>
    </row>
    <row r="193" spans="1:9" ht="76.5" x14ac:dyDescent="0.2">
      <c r="A193" s="52"/>
      <c r="B193" s="74" t="s">
        <v>151</v>
      </c>
      <c r="C193" s="65">
        <v>105</v>
      </c>
      <c r="D193" s="66">
        <v>1800000000</v>
      </c>
      <c r="E193" s="67"/>
      <c r="F193" s="91">
        <f t="shared" si="12"/>
        <v>5.5140000000000002</v>
      </c>
      <c r="G193" s="91">
        <f t="shared" si="12"/>
        <v>5.5140000000000002</v>
      </c>
    </row>
    <row r="194" spans="1:9" ht="38.25" x14ac:dyDescent="0.2">
      <c r="A194" s="52"/>
      <c r="B194" s="74" t="s">
        <v>64</v>
      </c>
      <c r="C194" s="65">
        <v>105</v>
      </c>
      <c r="D194" s="66">
        <v>1800000000</v>
      </c>
      <c r="E194" s="67">
        <v>600</v>
      </c>
      <c r="F194" s="91">
        <f t="shared" si="12"/>
        <v>5.5140000000000002</v>
      </c>
      <c r="G194" s="91">
        <f t="shared" si="12"/>
        <v>5.5140000000000002</v>
      </c>
    </row>
    <row r="195" spans="1:9" x14ac:dyDescent="0.2">
      <c r="A195" s="52"/>
      <c r="B195" s="74" t="s">
        <v>65</v>
      </c>
      <c r="C195" s="65">
        <v>105</v>
      </c>
      <c r="D195" s="66">
        <v>1800000000</v>
      </c>
      <c r="E195" s="67">
        <v>620</v>
      </c>
      <c r="F195" s="91">
        <v>5.5140000000000002</v>
      </c>
      <c r="G195" s="91">
        <v>5.5140000000000002</v>
      </c>
    </row>
    <row r="196" spans="1:9" ht="18.75" customHeight="1" x14ac:dyDescent="0.2">
      <c r="A196" s="52">
        <v>0</v>
      </c>
      <c r="B196" s="62" t="s">
        <v>90</v>
      </c>
      <c r="C196" s="63">
        <v>111</v>
      </c>
      <c r="D196" s="64">
        <v>0</v>
      </c>
      <c r="E196" s="207">
        <v>0</v>
      </c>
      <c r="F196" s="27">
        <f>F199</f>
        <v>100</v>
      </c>
      <c r="G196" s="27">
        <v>0</v>
      </c>
    </row>
    <row r="197" spans="1:9" ht="25.5" hidden="1" x14ac:dyDescent="0.2">
      <c r="A197" s="52">
        <v>0</v>
      </c>
      <c r="B197" s="29" t="s">
        <v>59</v>
      </c>
      <c r="C197" s="65">
        <v>111</v>
      </c>
      <c r="D197" s="66" t="s">
        <v>16</v>
      </c>
      <c r="E197" s="67">
        <v>0</v>
      </c>
      <c r="F197" s="91">
        <v>0</v>
      </c>
      <c r="G197" s="91">
        <v>0</v>
      </c>
    </row>
    <row r="198" spans="1:9" ht="25.5" hidden="1" x14ac:dyDescent="0.2">
      <c r="A198" s="52">
        <v>0</v>
      </c>
      <c r="B198" s="29" t="s">
        <v>59</v>
      </c>
      <c r="C198" s="65">
        <v>111</v>
      </c>
      <c r="D198" s="66" t="s">
        <v>16</v>
      </c>
      <c r="E198" s="67">
        <v>0</v>
      </c>
      <c r="F198" s="91">
        <v>0</v>
      </c>
      <c r="G198" s="91">
        <v>0</v>
      </c>
    </row>
    <row r="199" spans="1:9" ht="63.75" x14ac:dyDescent="0.2">
      <c r="A199" s="52">
        <v>0</v>
      </c>
      <c r="B199" s="29" t="s">
        <v>205</v>
      </c>
      <c r="C199" s="65">
        <v>111</v>
      </c>
      <c r="D199" s="66">
        <v>1300000000</v>
      </c>
      <c r="E199" s="67">
        <v>0</v>
      </c>
      <c r="F199" s="91">
        <f>F202</f>
        <v>100</v>
      </c>
      <c r="G199" s="91">
        <v>0</v>
      </c>
    </row>
    <row r="200" spans="1:9" hidden="1" x14ac:dyDescent="0.2">
      <c r="A200" s="52">
        <v>0</v>
      </c>
      <c r="B200" s="29" t="s">
        <v>91</v>
      </c>
      <c r="C200" s="65">
        <v>111</v>
      </c>
      <c r="D200" s="66" t="s">
        <v>29</v>
      </c>
      <c r="E200" s="67">
        <v>0</v>
      </c>
      <c r="F200" s="91">
        <v>0</v>
      </c>
      <c r="G200" s="91">
        <v>0</v>
      </c>
    </row>
    <row r="201" spans="1:9" hidden="1" x14ac:dyDescent="0.2">
      <c r="A201" s="52">
        <v>0</v>
      </c>
      <c r="B201" s="29" t="s">
        <v>91</v>
      </c>
      <c r="C201" s="65">
        <v>111</v>
      </c>
      <c r="D201" s="66" t="s">
        <v>29</v>
      </c>
      <c r="E201" s="67">
        <v>0</v>
      </c>
      <c r="F201" s="91">
        <v>0</v>
      </c>
      <c r="G201" s="91">
        <v>0</v>
      </c>
    </row>
    <row r="202" spans="1:9" x14ac:dyDescent="0.2">
      <c r="A202" s="52">
        <v>0</v>
      </c>
      <c r="B202" s="29" t="s">
        <v>46</v>
      </c>
      <c r="C202" s="65">
        <v>111</v>
      </c>
      <c r="D202" s="66">
        <v>1300000000</v>
      </c>
      <c r="E202" s="67">
        <v>800</v>
      </c>
      <c r="F202" s="91">
        <f>F203</f>
        <v>100</v>
      </c>
      <c r="G202" s="91">
        <v>0</v>
      </c>
    </row>
    <row r="203" spans="1:9" s="14" customFormat="1" x14ac:dyDescent="0.2">
      <c r="A203" s="52"/>
      <c r="B203" s="29" t="s">
        <v>92</v>
      </c>
      <c r="C203" s="65">
        <v>111</v>
      </c>
      <c r="D203" s="66">
        <v>1300000000</v>
      </c>
      <c r="E203" s="67">
        <v>870</v>
      </c>
      <c r="F203" s="91">
        <v>100</v>
      </c>
      <c r="G203" s="91"/>
      <c r="H203" s="106"/>
      <c r="I203" s="200"/>
    </row>
    <row r="204" spans="1:9" x14ac:dyDescent="0.2">
      <c r="A204" s="52">
        <v>0</v>
      </c>
      <c r="B204" s="62" t="s">
        <v>61</v>
      </c>
      <c r="C204" s="63">
        <v>113</v>
      </c>
      <c r="D204" s="64">
        <v>0</v>
      </c>
      <c r="E204" s="207">
        <v>0</v>
      </c>
      <c r="F204" s="27">
        <f>F208+F217+F220+F229+F234+F238+F205</f>
        <v>17175.422999999999</v>
      </c>
      <c r="G204" s="27">
        <f>G208+G217+G220+G229+G234+G238+G205</f>
        <v>4584.3059999999996</v>
      </c>
    </row>
    <row r="205" spans="1:9" s="90" customFormat="1" ht="38.25" x14ac:dyDescent="0.2">
      <c r="A205" s="52"/>
      <c r="B205" s="29" t="s">
        <v>170</v>
      </c>
      <c r="C205" s="65">
        <v>113</v>
      </c>
      <c r="D205" s="66">
        <v>1200000000</v>
      </c>
      <c r="E205" s="67"/>
      <c r="F205" s="91">
        <f>F206</f>
        <v>20</v>
      </c>
      <c r="G205" s="91"/>
      <c r="H205" s="106"/>
    </row>
    <row r="206" spans="1:9" s="90" customFormat="1" ht="38.25" x14ac:dyDescent="0.2">
      <c r="A206" s="52"/>
      <c r="B206" s="29" t="s">
        <v>64</v>
      </c>
      <c r="C206" s="65">
        <v>113</v>
      </c>
      <c r="D206" s="66">
        <v>1200000000</v>
      </c>
      <c r="E206" s="67">
        <v>600</v>
      </c>
      <c r="F206" s="91">
        <f>F207</f>
        <v>20</v>
      </c>
      <c r="G206" s="91"/>
      <c r="H206" s="106"/>
    </row>
    <row r="207" spans="1:9" s="90" customFormat="1" x14ac:dyDescent="0.2">
      <c r="A207" s="52"/>
      <c r="B207" s="29" t="s">
        <v>246</v>
      </c>
      <c r="C207" s="65">
        <v>113</v>
      </c>
      <c r="D207" s="66">
        <v>1200000000</v>
      </c>
      <c r="E207" s="67">
        <v>610</v>
      </c>
      <c r="F207" s="91">
        <v>20</v>
      </c>
      <c r="G207" s="91"/>
      <c r="H207" s="106"/>
    </row>
    <row r="208" spans="1:9" ht="38.25" x14ac:dyDescent="0.2">
      <c r="A208" s="52">
        <v>0</v>
      </c>
      <c r="B208" s="29" t="s">
        <v>194</v>
      </c>
      <c r="C208" s="65">
        <v>113</v>
      </c>
      <c r="D208" s="66" t="s">
        <v>31</v>
      </c>
      <c r="E208" s="67">
        <v>0</v>
      </c>
      <c r="F208" s="91">
        <f>F209+F211+F213+F215</f>
        <v>16538.919999999998</v>
      </c>
      <c r="G208" s="91">
        <f>G209+G211+G213+G215</f>
        <v>4584.3059999999996</v>
      </c>
    </row>
    <row r="209" spans="1:9" ht="63.75" x14ac:dyDescent="0.2">
      <c r="A209" s="52">
        <v>0</v>
      </c>
      <c r="B209" s="29" t="s">
        <v>42</v>
      </c>
      <c r="C209" s="65">
        <v>113</v>
      </c>
      <c r="D209" s="66" t="s">
        <v>31</v>
      </c>
      <c r="E209" s="67">
        <v>100</v>
      </c>
      <c r="F209" s="91">
        <f>F210</f>
        <v>14369.705</v>
      </c>
      <c r="G209" s="91">
        <f>G210</f>
        <v>3801.5889999999999</v>
      </c>
    </row>
    <row r="210" spans="1:9" ht="25.5" x14ac:dyDescent="0.2">
      <c r="A210" s="52">
        <v>0</v>
      </c>
      <c r="B210" s="29" t="s">
        <v>93</v>
      </c>
      <c r="C210" s="65">
        <v>113</v>
      </c>
      <c r="D210" s="66" t="s">
        <v>31</v>
      </c>
      <c r="E210" s="67">
        <v>110</v>
      </c>
      <c r="F210" s="91">
        <v>14369.705</v>
      </c>
      <c r="G210" s="91">
        <v>3801.5889999999999</v>
      </c>
      <c r="H210" s="105"/>
    </row>
    <row r="211" spans="1:9" ht="25.5" x14ac:dyDescent="0.2">
      <c r="A211" s="52">
        <v>0</v>
      </c>
      <c r="B211" s="29" t="s">
        <v>44</v>
      </c>
      <c r="C211" s="65">
        <v>113</v>
      </c>
      <c r="D211" s="66" t="s">
        <v>31</v>
      </c>
      <c r="E211" s="67">
        <v>200</v>
      </c>
      <c r="F211" s="91">
        <f>F212</f>
        <v>2163.576</v>
      </c>
      <c r="G211" s="91">
        <f>G212</f>
        <v>782.71699999999998</v>
      </c>
    </row>
    <row r="212" spans="1:9" ht="38.25" customHeight="1" x14ac:dyDescent="0.2">
      <c r="A212" s="52">
        <v>0</v>
      </c>
      <c r="B212" s="29" t="s">
        <v>45</v>
      </c>
      <c r="C212" s="65">
        <v>113</v>
      </c>
      <c r="D212" s="66" t="s">
        <v>31</v>
      </c>
      <c r="E212" s="67">
        <v>240</v>
      </c>
      <c r="F212" s="91">
        <v>2163.576</v>
      </c>
      <c r="G212" s="91">
        <v>782.71699999999998</v>
      </c>
      <c r="H212" s="105"/>
    </row>
    <row r="213" spans="1:9" ht="25.5" x14ac:dyDescent="0.2">
      <c r="A213" s="52"/>
      <c r="B213" s="29" t="s">
        <v>80</v>
      </c>
      <c r="C213" s="65">
        <v>113</v>
      </c>
      <c r="D213" s="66" t="s">
        <v>31</v>
      </c>
      <c r="E213" s="67">
        <v>300</v>
      </c>
      <c r="F213" s="91">
        <f>F214</f>
        <v>1.139</v>
      </c>
      <c r="G213" s="91"/>
      <c r="H213" s="105"/>
    </row>
    <row r="214" spans="1:9" ht="25.5" x14ac:dyDescent="0.2">
      <c r="A214" s="52"/>
      <c r="B214" s="29" t="s">
        <v>81</v>
      </c>
      <c r="C214" s="65">
        <v>113</v>
      </c>
      <c r="D214" s="66" t="s">
        <v>31</v>
      </c>
      <c r="E214" s="67">
        <v>320</v>
      </c>
      <c r="F214" s="91">
        <v>1.139</v>
      </c>
      <c r="G214" s="91"/>
      <c r="H214" s="105"/>
    </row>
    <row r="215" spans="1:9" x14ac:dyDescent="0.2">
      <c r="A215" s="52">
        <v>0</v>
      </c>
      <c r="B215" s="29" t="s">
        <v>46</v>
      </c>
      <c r="C215" s="65">
        <v>113</v>
      </c>
      <c r="D215" s="66" t="s">
        <v>31</v>
      </c>
      <c r="E215" s="67">
        <v>800</v>
      </c>
      <c r="F215" s="91">
        <f>F216</f>
        <v>4.5</v>
      </c>
      <c r="G215" s="91">
        <f>G216</f>
        <v>0</v>
      </c>
    </row>
    <row r="216" spans="1:9" x14ac:dyDescent="0.2">
      <c r="A216" s="52">
        <v>0</v>
      </c>
      <c r="B216" s="29" t="s">
        <v>47</v>
      </c>
      <c r="C216" s="65">
        <v>113</v>
      </c>
      <c r="D216" s="66" t="s">
        <v>31</v>
      </c>
      <c r="E216" s="67">
        <v>850</v>
      </c>
      <c r="F216" s="91">
        <v>4.5</v>
      </c>
      <c r="G216" s="91"/>
      <c r="H216" s="105"/>
    </row>
    <row r="217" spans="1:9" ht="52.5" customHeight="1" x14ac:dyDescent="0.2">
      <c r="A217" s="52"/>
      <c r="B217" s="29" t="s">
        <v>186</v>
      </c>
      <c r="C217" s="65">
        <v>113</v>
      </c>
      <c r="D217" s="66">
        <v>1700000000</v>
      </c>
      <c r="E217" s="67"/>
      <c r="F217" s="91">
        <f>F218</f>
        <v>242.06</v>
      </c>
      <c r="G217" s="91"/>
      <c r="H217" s="105"/>
    </row>
    <row r="218" spans="1:9" ht="63.75" x14ac:dyDescent="0.2">
      <c r="A218" s="52"/>
      <c r="B218" s="29" t="s">
        <v>42</v>
      </c>
      <c r="C218" s="65">
        <v>113</v>
      </c>
      <c r="D218" s="66">
        <v>1700000000</v>
      </c>
      <c r="E218" s="67">
        <v>100</v>
      </c>
      <c r="F218" s="91">
        <f>F219</f>
        <v>242.06</v>
      </c>
      <c r="G218" s="91"/>
      <c r="H218" s="105"/>
    </row>
    <row r="219" spans="1:9" ht="25.5" x14ac:dyDescent="0.2">
      <c r="A219" s="52"/>
      <c r="B219" s="29" t="s">
        <v>93</v>
      </c>
      <c r="C219" s="65">
        <v>113</v>
      </c>
      <c r="D219" s="66">
        <v>1700000000</v>
      </c>
      <c r="E219" s="67">
        <v>110</v>
      </c>
      <c r="F219" s="91">
        <v>242.06</v>
      </c>
      <c r="G219" s="91"/>
      <c r="H219" s="105"/>
    </row>
    <row r="220" spans="1:9" ht="63.75" x14ac:dyDescent="0.2">
      <c r="A220" s="52">
        <v>0</v>
      </c>
      <c r="B220" s="29" t="s">
        <v>192</v>
      </c>
      <c r="C220" s="65">
        <v>113</v>
      </c>
      <c r="D220" s="66">
        <v>1800000000</v>
      </c>
      <c r="E220" s="67">
        <v>0</v>
      </c>
      <c r="F220" s="91">
        <f>F221+F223</f>
        <v>258.44299999999998</v>
      </c>
      <c r="G220" s="91">
        <v>0</v>
      </c>
    </row>
    <row r="221" spans="1:9" ht="25.5" x14ac:dyDescent="0.2">
      <c r="A221" s="52">
        <v>0</v>
      </c>
      <c r="B221" s="29" t="s">
        <v>44</v>
      </c>
      <c r="C221" s="65">
        <v>113</v>
      </c>
      <c r="D221" s="66">
        <v>1800000000</v>
      </c>
      <c r="E221" s="67">
        <v>200</v>
      </c>
      <c r="F221" s="91">
        <f>F222</f>
        <v>64.683000000000007</v>
      </c>
      <c r="G221" s="91">
        <v>0</v>
      </c>
    </row>
    <row r="222" spans="1:9" ht="38.25" x14ac:dyDescent="0.2">
      <c r="A222" s="52">
        <v>0</v>
      </c>
      <c r="B222" s="29" t="s">
        <v>45</v>
      </c>
      <c r="C222" s="65">
        <v>113</v>
      </c>
      <c r="D222" s="66">
        <v>1800000000</v>
      </c>
      <c r="E222" s="67">
        <v>240</v>
      </c>
      <c r="F222" s="91">
        <v>64.683000000000007</v>
      </c>
      <c r="G222" s="91">
        <v>0</v>
      </c>
    </row>
    <row r="223" spans="1:9" ht="11.25" customHeight="1" x14ac:dyDescent="0.2">
      <c r="A223" s="52">
        <v>0</v>
      </c>
      <c r="B223" s="29" t="s">
        <v>46</v>
      </c>
      <c r="C223" s="65">
        <v>113</v>
      </c>
      <c r="D223" s="66">
        <v>1800000000</v>
      </c>
      <c r="E223" s="67">
        <v>800</v>
      </c>
      <c r="F223" s="91">
        <f>F224+F225</f>
        <v>193.76</v>
      </c>
      <c r="G223" s="91">
        <v>0</v>
      </c>
    </row>
    <row r="224" spans="1:9" s="14" customFormat="1" x14ac:dyDescent="0.2">
      <c r="A224" s="52"/>
      <c r="B224" s="29" t="s">
        <v>124</v>
      </c>
      <c r="C224" s="65">
        <v>113</v>
      </c>
      <c r="D224" s="66">
        <v>1800000000</v>
      </c>
      <c r="E224" s="67">
        <v>830</v>
      </c>
      <c r="F224" s="91">
        <v>143.76</v>
      </c>
      <c r="G224" s="91"/>
      <c r="H224" s="106"/>
      <c r="I224" s="200"/>
    </row>
    <row r="225" spans="1:7" x14ac:dyDescent="0.2">
      <c r="A225" s="52">
        <v>0</v>
      </c>
      <c r="B225" s="29" t="s">
        <v>47</v>
      </c>
      <c r="C225" s="65">
        <v>113</v>
      </c>
      <c r="D225" s="66">
        <v>1800000000</v>
      </c>
      <c r="E225" s="67">
        <v>850</v>
      </c>
      <c r="F225" s="91">
        <v>50</v>
      </c>
      <c r="G225" s="91">
        <v>0</v>
      </c>
    </row>
    <row r="226" spans="1:7" hidden="1" x14ac:dyDescent="0.2">
      <c r="A226" s="52"/>
      <c r="B226" s="29" t="s">
        <v>54</v>
      </c>
      <c r="C226" s="65">
        <v>113</v>
      </c>
      <c r="D226" s="75" t="s">
        <v>125</v>
      </c>
      <c r="E226" s="67"/>
      <c r="F226" s="91">
        <f>F227</f>
        <v>0</v>
      </c>
      <c r="G226" s="91"/>
    </row>
    <row r="227" spans="1:7" hidden="1" x14ac:dyDescent="0.2">
      <c r="A227" s="52"/>
      <c r="B227" s="29" t="s">
        <v>46</v>
      </c>
      <c r="C227" s="65">
        <v>113</v>
      </c>
      <c r="D227" s="75" t="s">
        <v>125</v>
      </c>
      <c r="E227" s="67">
        <v>800</v>
      </c>
      <c r="F227" s="91">
        <f>F228</f>
        <v>0</v>
      </c>
      <c r="G227" s="91"/>
    </row>
    <row r="228" spans="1:7" hidden="1" x14ac:dyDescent="0.2">
      <c r="A228" s="52"/>
      <c r="B228" s="29" t="s">
        <v>124</v>
      </c>
      <c r="C228" s="65">
        <v>113</v>
      </c>
      <c r="D228" s="75" t="s">
        <v>125</v>
      </c>
      <c r="E228" s="67">
        <v>830</v>
      </c>
      <c r="F228" s="91"/>
      <c r="G228" s="91"/>
    </row>
    <row r="229" spans="1:7" ht="51" hidden="1" x14ac:dyDescent="0.2">
      <c r="A229" s="52"/>
      <c r="B229" s="29" t="s">
        <v>131</v>
      </c>
      <c r="C229" s="65">
        <v>113</v>
      </c>
      <c r="D229" s="66">
        <v>4100000000</v>
      </c>
      <c r="E229" s="67"/>
      <c r="F229" s="91">
        <f>F230</f>
        <v>0</v>
      </c>
      <c r="G229" s="91"/>
    </row>
    <row r="230" spans="1:7" ht="25.5" hidden="1" x14ac:dyDescent="0.2">
      <c r="A230" s="52"/>
      <c r="B230" s="29" t="s">
        <v>62</v>
      </c>
      <c r="C230" s="65">
        <v>113</v>
      </c>
      <c r="D230" s="66">
        <v>4100020000</v>
      </c>
      <c r="E230" s="67"/>
      <c r="F230" s="91">
        <f>F231</f>
        <v>0</v>
      </c>
      <c r="G230" s="91"/>
    </row>
    <row r="231" spans="1:7" ht="31.5" hidden="1" customHeight="1" x14ac:dyDescent="0.2">
      <c r="A231" s="52"/>
      <c r="B231" s="29" t="s">
        <v>95</v>
      </c>
      <c r="C231" s="65">
        <v>113</v>
      </c>
      <c r="D231" s="66">
        <v>4100022000</v>
      </c>
      <c r="E231" s="67"/>
      <c r="F231" s="91">
        <f>F232</f>
        <v>0</v>
      </c>
      <c r="G231" s="91"/>
    </row>
    <row r="232" spans="1:7" ht="25.5" hidden="1" x14ac:dyDescent="0.2">
      <c r="A232" s="52"/>
      <c r="B232" s="29" t="s">
        <v>44</v>
      </c>
      <c r="C232" s="65">
        <v>113</v>
      </c>
      <c r="D232" s="66">
        <v>4100022000</v>
      </c>
      <c r="E232" s="67">
        <v>200</v>
      </c>
      <c r="F232" s="91">
        <f>F233</f>
        <v>0</v>
      </c>
      <c r="G232" s="91"/>
    </row>
    <row r="233" spans="1:7" ht="39.75" hidden="1" customHeight="1" x14ac:dyDescent="0.2">
      <c r="A233" s="52"/>
      <c r="B233" s="29" t="s">
        <v>45</v>
      </c>
      <c r="C233" s="65">
        <v>113</v>
      </c>
      <c r="D233" s="66">
        <v>4100022000</v>
      </c>
      <c r="E233" s="67">
        <v>240</v>
      </c>
      <c r="F233" s="91"/>
      <c r="G233" s="91"/>
    </row>
    <row r="234" spans="1:7" ht="89.25" x14ac:dyDescent="0.2">
      <c r="A234" s="52"/>
      <c r="B234" s="29" t="s">
        <v>195</v>
      </c>
      <c r="C234" s="65">
        <v>113</v>
      </c>
      <c r="D234" s="66">
        <v>4200000000</v>
      </c>
      <c r="E234" s="67"/>
      <c r="F234" s="91">
        <f>F235</f>
        <v>116</v>
      </c>
      <c r="G234" s="91"/>
    </row>
    <row r="235" spans="1:7" ht="25.5" x14ac:dyDescent="0.2">
      <c r="A235" s="52"/>
      <c r="B235" s="29" t="s">
        <v>80</v>
      </c>
      <c r="C235" s="65">
        <v>113</v>
      </c>
      <c r="D235" s="66">
        <v>4200000000</v>
      </c>
      <c r="E235" s="67">
        <v>300</v>
      </c>
      <c r="F235" s="91">
        <f>F236+F237</f>
        <v>116</v>
      </c>
      <c r="G235" s="91"/>
    </row>
    <row r="236" spans="1:7" x14ac:dyDescent="0.2">
      <c r="A236" s="52"/>
      <c r="B236" s="29" t="s">
        <v>176</v>
      </c>
      <c r="C236" s="65">
        <v>113</v>
      </c>
      <c r="D236" s="66">
        <v>4200000000</v>
      </c>
      <c r="E236" s="67">
        <v>340</v>
      </c>
      <c r="F236" s="91">
        <v>46.5</v>
      </c>
      <c r="G236" s="91"/>
    </row>
    <row r="237" spans="1:7" x14ac:dyDescent="0.2">
      <c r="A237" s="52"/>
      <c r="B237" s="68" t="s">
        <v>132</v>
      </c>
      <c r="C237" s="65">
        <v>113</v>
      </c>
      <c r="D237" s="66">
        <v>4200000000</v>
      </c>
      <c r="E237" s="67">
        <v>360</v>
      </c>
      <c r="F237" s="91">
        <v>69.5</v>
      </c>
      <c r="G237" s="91"/>
    </row>
    <row r="238" spans="1:7" ht="51" hidden="1" x14ac:dyDescent="0.2">
      <c r="A238" s="52"/>
      <c r="B238" s="29" t="s">
        <v>189</v>
      </c>
      <c r="C238" s="65">
        <v>113</v>
      </c>
      <c r="D238" s="66">
        <v>4800000000</v>
      </c>
      <c r="E238" s="67"/>
      <c r="F238" s="91">
        <f>F239</f>
        <v>0</v>
      </c>
      <c r="G238" s="91">
        <v>0</v>
      </c>
    </row>
    <row r="239" spans="1:7" ht="25.5" hidden="1" x14ac:dyDescent="0.2">
      <c r="A239" s="52"/>
      <c r="B239" s="29" t="s">
        <v>44</v>
      </c>
      <c r="C239" s="65">
        <v>113</v>
      </c>
      <c r="D239" s="66">
        <v>4800000000</v>
      </c>
      <c r="E239" s="67">
        <v>200</v>
      </c>
      <c r="F239" s="91">
        <f>F240</f>
        <v>0</v>
      </c>
      <c r="G239" s="91">
        <v>0</v>
      </c>
    </row>
    <row r="240" spans="1:7" ht="38.25" hidden="1" x14ac:dyDescent="0.2">
      <c r="A240" s="52"/>
      <c r="B240" s="29" t="s">
        <v>45</v>
      </c>
      <c r="C240" s="65">
        <v>113</v>
      </c>
      <c r="D240" s="66">
        <v>4800000000</v>
      </c>
      <c r="E240" s="67">
        <v>240</v>
      </c>
      <c r="F240" s="91"/>
      <c r="G240" s="91"/>
    </row>
    <row r="241" spans="1:9" ht="38.25" hidden="1" x14ac:dyDescent="0.2">
      <c r="A241" s="52"/>
      <c r="B241" s="62" t="s">
        <v>242</v>
      </c>
      <c r="C241" s="63">
        <v>310</v>
      </c>
      <c r="D241" s="64"/>
      <c r="E241" s="207"/>
      <c r="F241" s="27">
        <f>F242</f>
        <v>0</v>
      </c>
      <c r="G241" s="27"/>
    </row>
    <row r="242" spans="1:9" ht="63.75" hidden="1" x14ac:dyDescent="0.2">
      <c r="A242" s="52"/>
      <c r="B242" s="29" t="s">
        <v>205</v>
      </c>
      <c r="C242" s="65">
        <v>310</v>
      </c>
      <c r="D242" s="66">
        <v>1300000000</v>
      </c>
      <c r="E242" s="67"/>
      <c r="F242" s="91">
        <f>F243</f>
        <v>0</v>
      </c>
      <c r="G242" s="91"/>
    </row>
    <row r="243" spans="1:9" ht="25.5" hidden="1" x14ac:dyDescent="0.2">
      <c r="A243" s="52"/>
      <c r="B243" s="29" t="s">
        <v>44</v>
      </c>
      <c r="C243" s="65">
        <v>310</v>
      </c>
      <c r="D243" s="66">
        <v>1300000000</v>
      </c>
      <c r="E243" s="67">
        <v>200</v>
      </c>
      <c r="F243" s="91">
        <f>F244</f>
        <v>0</v>
      </c>
      <c r="G243" s="91"/>
    </row>
    <row r="244" spans="1:9" ht="38.25" hidden="1" x14ac:dyDescent="0.2">
      <c r="A244" s="52"/>
      <c r="B244" s="29" t="s">
        <v>45</v>
      </c>
      <c r="C244" s="65">
        <v>310</v>
      </c>
      <c r="D244" s="66">
        <v>1300000000</v>
      </c>
      <c r="E244" s="67">
        <v>240</v>
      </c>
      <c r="F244" s="91"/>
      <c r="G244" s="91"/>
    </row>
    <row r="245" spans="1:9" x14ac:dyDescent="0.2">
      <c r="A245" s="52">
        <v>0</v>
      </c>
      <c r="B245" s="62" t="s">
        <v>96</v>
      </c>
      <c r="C245" s="63">
        <v>405</v>
      </c>
      <c r="D245" s="64">
        <v>0</v>
      </c>
      <c r="E245" s="207">
        <v>0</v>
      </c>
      <c r="F245" s="27">
        <f>F246+F274+F271</f>
        <v>19205.181000000004</v>
      </c>
      <c r="G245" s="27">
        <f>G246+G274</f>
        <v>13987.314999999999</v>
      </c>
    </row>
    <row r="246" spans="1:9" ht="63.75" x14ac:dyDescent="0.2">
      <c r="A246" s="52">
        <v>0</v>
      </c>
      <c r="B246" s="29" t="s">
        <v>196</v>
      </c>
      <c r="C246" s="65">
        <v>405</v>
      </c>
      <c r="D246" s="66" t="s">
        <v>32</v>
      </c>
      <c r="E246" s="67">
        <v>0</v>
      </c>
      <c r="F246" s="91">
        <f>F252+F254+F269</f>
        <v>18938.120000000003</v>
      </c>
      <c r="G246" s="91">
        <f>G252+G254+G269</f>
        <v>13987.314999999999</v>
      </c>
    </row>
    <row r="247" spans="1:9" ht="63.75" hidden="1" x14ac:dyDescent="0.2">
      <c r="A247" s="52">
        <v>0</v>
      </c>
      <c r="B247" s="29" t="s">
        <v>97</v>
      </c>
      <c r="C247" s="65">
        <v>405</v>
      </c>
      <c r="D247" s="66" t="s">
        <v>32</v>
      </c>
      <c r="E247" s="67">
        <v>0</v>
      </c>
      <c r="F247" s="91">
        <v>0</v>
      </c>
      <c r="G247" s="91">
        <v>0</v>
      </c>
    </row>
    <row r="248" spans="1:9" ht="63.75" hidden="1" x14ac:dyDescent="0.2">
      <c r="A248" s="52">
        <v>0</v>
      </c>
      <c r="B248" s="29" t="s">
        <v>97</v>
      </c>
      <c r="C248" s="65">
        <v>405</v>
      </c>
      <c r="D248" s="66" t="s">
        <v>32</v>
      </c>
      <c r="E248" s="67">
        <v>0</v>
      </c>
      <c r="F248" s="91">
        <v>0</v>
      </c>
      <c r="G248" s="91">
        <v>0</v>
      </c>
    </row>
    <row r="249" spans="1:9" ht="25.5" hidden="1" x14ac:dyDescent="0.2">
      <c r="A249" s="52">
        <v>0</v>
      </c>
      <c r="B249" s="29" t="s">
        <v>41</v>
      </c>
      <c r="C249" s="65">
        <v>405</v>
      </c>
      <c r="D249" s="66" t="s">
        <v>33</v>
      </c>
      <c r="E249" s="67">
        <v>0</v>
      </c>
      <c r="F249" s="91">
        <v>0</v>
      </c>
      <c r="G249" s="91">
        <v>0</v>
      </c>
    </row>
    <row r="250" spans="1:9" ht="25.5" hidden="1" x14ac:dyDescent="0.2">
      <c r="A250" s="52">
        <v>0</v>
      </c>
      <c r="B250" s="29" t="s">
        <v>41</v>
      </c>
      <c r="C250" s="65">
        <v>405</v>
      </c>
      <c r="D250" s="66" t="s">
        <v>33</v>
      </c>
      <c r="E250" s="67">
        <v>0</v>
      </c>
      <c r="F250" s="91">
        <v>0</v>
      </c>
      <c r="G250" s="91">
        <v>0</v>
      </c>
    </row>
    <row r="251" spans="1:9" ht="25.5" hidden="1" x14ac:dyDescent="0.2">
      <c r="A251" s="52">
        <v>0</v>
      </c>
      <c r="B251" s="29" t="s">
        <v>41</v>
      </c>
      <c r="C251" s="65">
        <v>405</v>
      </c>
      <c r="D251" s="66" t="s">
        <v>33</v>
      </c>
      <c r="E251" s="67">
        <v>0</v>
      </c>
      <c r="F251" s="91">
        <v>0</v>
      </c>
      <c r="G251" s="91">
        <v>0</v>
      </c>
    </row>
    <row r="252" spans="1:9" ht="63.75" x14ac:dyDescent="0.2">
      <c r="A252" s="52">
        <v>0</v>
      </c>
      <c r="B252" s="29" t="s">
        <v>42</v>
      </c>
      <c r="C252" s="65">
        <v>405</v>
      </c>
      <c r="D252" s="66" t="s">
        <v>32</v>
      </c>
      <c r="E252" s="67">
        <v>100</v>
      </c>
      <c r="F252" s="91">
        <f>F253</f>
        <v>8478.0480000000007</v>
      </c>
      <c r="G252" s="91">
        <f>G253</f>
        <v>3799.2150000000001</v>
      </c>
    </row>
    <row r="253" spans="1:9" ht="25.5" x14ac:dyDescent="0.2">
      <c r="A253" s="52">
        <v>0</v>
      </c>
      <c r="B253" s="29" t="s">
        <v>43</v>
      </c>
      <c r="C253" s="65">
        <v>405</v>
      </c>
      <c r="D253" s="66" t="s">
        <v>32</v>
      </c>
      <c r="E253" s="67">
        <v>120</v>
      </c>
      <c r="F253" s="91">
        <v>8478.0480000000007</v>
      </c>
      <c r="G253" s="91">
        <v>3799.2150000000001</v>
      </c>
      <c r="H253" s="105"/>
      <c r="I253" s="202"/>
    </row>
    <row r="254" spans="1:9" ht="35.25" customHeight="1" x14ac:dyDescent="0.2">
      <c r="A254" s="52">
        <v>0</v>
      </c>
      <c r="B254" s="29" t="s">
        <v>44</v>
      </c>
      <c r="C254" s="65">
        <v>405</v>
      </c>
      <c r="D254" s="66" t="s">
        <v>32</v>
      </c>
      <c r="E254" s="67">
        <v>200</v>
      </c>
      <c r="F254" s="91">
        <f>F255</f>
        <v>932.00199999999995</v>
      </c>
      <c r="G254" s="91">
        <f>G255</f>
        <v>660.03</v>
      </c>
    </row>
    <row r="255" spans="1:9" ht="36.75" customHeight="1" x14ac:dyDescent="0.2">
      <c r="A255" s="52">
        <v>0</v>
      </c>
      <c r="B255" s="29" t="s">
        <v>45</v>
      </c>
      <c r="C255" s="65">
        <v>405</v>
      </c>
      <c r="D255" s="66" t="s">
        <v>32</v>
      </c>
      <c r="E255" s="67">
        <v>240</v>
      </c>
      <c r="F255" s="91">
        <v>932.00199999999995</v>
      </c>
      <c r="G255" s="91">
        <v>660.03</v>
      </c>
      <c r="H255" s="105"/>
      <c r="I255" s="202"/>
    </row>
    <row r="256" spans="1:9" ht="0.75" hidden="1" customHeight="1" x14ac:dyDescent="0.2">
      <c r="A256" s="52">
        <v>0</v>
      </c>
      <c r="B256" s="29" t="s">
        <v>46</v>
      </c>
      <c r="C256" s="65">
        <v>405</v>
      </c>
      <c r="D256" s="66" t="s">
        <v>32</v>
      </c>
      <c r="E256" s="67">
        <v>800</v>
      </c>
      <c r="F256" s="91">
        <v>0</v>
      </c>
      <c r="G256" s="91">
        <v>0</v>
      </c>
    </row>
    <row r="257" spans="1:7" hidden="1" x14ac:dyDescent="0.2">
      <c r="A257" s="52">
        <v>0</v>
      </c>
      <c r="B257" s="29" t="s">
        <v>47</v>
      </c>
      <c r="C257" s="65">
        <v>405</v>
      </c>
      <c r="D257" s="66" t="s">
        <v>32</v>
      </c>
      <c r="E257" s="67">
        <v>850</v>
      </c>
      <c r="F257" s="91">
        <v>0</v>
      </c>
      <c r="G257" s="91">
        <v>0</v>
      </c>
    </row>
    <row r="258" spans="1:7" hidden="1" x14ac:dyDescent="0.2">
      <c r="A258" s="52">
        <v>0</v>
      </c>
      <c r="B258" s="29" t="s">
        <v>79</v>
      </c>
      <c r="C258" s="65">
        <v>405</v>
      </c>
      <c r="D258" s="66" t="s">
        <v>32</v>
      </c>
      <c r="E258" s="67">
        <v>0</v>
      </c>
      <c r="F258" s="91">
        <v>0</v>
      </c>
      <c r="G258" s="91">
        <v>0</v>
      </c>
    </row>
    <row r="259" spans="1:7" hidden="1" x14ac:dyDescent="0.2">
      <c r="A259" s="52">
        <v>0</v>
      </c>
      <c r="B259" s="29" t="s">
        <v>79</v>
      </c>
      <c r="C259" s="65">
        <v>405</v>
      </c>
      <c r="D259" s="66" t="s">
        <v>32</v>
      </c>
      <c r="E259" s="67">
        <v>0</v>
      </c>
      <c r="F259" s="91">
        <v>0</v>
      </c>
      <c r="G259" s="91">
        <v>0</v>
      </c>
    </row>
    <row r="260" spans="1:7" hidden="1" x14ac:dyDescent="0.2">
      <c r="A260" s="52">
        <v>0</v>
      </c>
      <c r="B260" s="29" t="s">
        <v>79</v>
      </c>
      <c r="C260" s="65">
        <v>405</v>
      </c>
      <c r="D260" s="66" t="s">
        <v>32</v>
      </c>
      <c r="E260" s="67">
        <v>0</v>
      </c>
      <c r="F260" s="91">
        <v>0</v>
      </c>
      <c r="G260" s="91">
        <v>0</v>
      </c>
    </row>
    <row r="261" spans="1:7" ht="63.75" hidden="1" x14ac:dyDescent="0.2">
      <c r="A261" s="52">
        <v>0</v>
      </c>
      <c r="B261" s="29" t="s">
        <v>98</v>
      </c>
      <c r="C261" s="65">
        <v>405</v>
      </c>
      <c r="D261" s="66" t="s">
        <v>32</v>
      </c>
      <c r="E261" s="67">
        <v>0</v>
      </c>
      <c r="F261" s="91">
        <v>0</v>
      </c>
      <c r="G261" s="91">
        <v>0</v>
      </c>
    </row>
    <row r="262" spans="1:7" ht="63.75" hidden="1" x14ac:dyDescent="0.2">
      <c r="A262" s="52">
        <v>0</v>
      </c>
      <c r="B262" s="29" t="s">
        <v>98</v>
      </c>
      <c r="C262" s="65">
        <v>405</v>
      </c>
      <c r="D262" s="66" t="s">
        <v>32</v>
      </c>
      <c r="E262" s="67">
        <v>0</v>
      </c>
      <c r="F262" s="91">
        <v>0</v>
      </c>
      <c r="G262" s="91">
        <v>0</v>
      </c>
    </row>
    <row r="263" spans="1:7" hidden="1" x14ac:dyDescent="0.2">
      <c r="A263" s="52">
        <v>0</v>
      </c>
      <c r="B263" s="29" t="s">
        <v>46</v>
      </c>
      <c r="C263" s="65">
        <v>405</v>
      </c>
      <c r="D263" s="66" t="s">
        <v>32</v>
      </c>
      <c r="E263" s="67">
        <v>800</v>
      </c>
      <c r="F263" s="91">
        <v>0</v>
      </c>
      <c r="G263" s="91">
        <v>0</v>
      </c>
    </row>
    <row r="264" spans="1:7" ht="51" hidden="1" x14ac:dyDescent="0.2">
      <c r="A264" s="52">
        <v>0</v>
      </c>
      <c r="B264" s="29" t="s">
        <v>99</v>
      </c>
      <c r="C264" s="65">
        <v>405</v>
      </c>
      <c r="D264" s="66" t="s">
        <v>32</v>
      </c>
      <c r="E264" s="67">
        <v>810</v>
      </c>
      <c r="F264" s="91">
        <v>0</v>
      </c>
      <c r="G264" s="91">
        <v>0</v>
      </c>
    </row>
    <row r="265" spans="1:7" ht="63.75" hidden="1" x14ac:dyDescent="0.2">
      <c r="A265" s="52">
        <v>0</v>
      </c>
      <c r="B265" s="29" t="s">
        <v>100</v>
      </c>
      <c r="C265" s="65">
        <v>405</v>
      </c>
      <c r="D265" s="66" t="s">
        <v>32</v>
      </c>
      <c r="E265" s="67">
        <v>0</v>
      </c>
      <c r="F265" s="91">
        <v>0</v>
      </c>
      <c r="G265" s="91">
        <v>0</v>
      </c>
    </row>
    <row r="266" spans="1:7" ht="63.75" hidden="1" x14ac:dyDescent="0.2">
      <c r="A266" s="52">
        <v>0</v>
      </c>
      <c r="B266" s="29" t="s">
        <v>100</v>
      </c>
      <c r="C266" s="65">
        <v>405</v>
      </c>
      <c r="D266" s="66" t="s">
        <v>32</v>
      </c>
      <c r="E266" s="67">
        <v>0</v>
      </c>
      <c r="F266" s="91">
        <v>0</v>
      </c>
      <c r="G266" s="91">
        <v>0</v>
      </c>
    </row>
    <row r="267" spans="1:7" hidden="1" x14ac:dyDescent="0.2">
      <c r="A267" s="52">
        <v>0</v>
      </c>
      <c r="B267" s="29" t="s">
        <v>46</v>
      </c>
      <c r="C267" s="65">
        <v>405</v>
      </c>
      <c r="D267" s="66" t="s">
        <v>32</v>
      </c>
      <c r="E267" s="67">
        <v>800</v>
      </c>
      <c r="F267" s="91">
        <v>0</v>
      </c>
      <c r="G267" s="91">
        <v>0</v>
      </c>
    </row>
    <row r="268" spans="1:7" ht="51" hidden="1" x14ac:dyDescent="0.2">
      <c r="A268" s="52">
        <v>0</v>
      </c>
      <c r="B268" s="29" t="s">
        <v>99</v>
      </c>
      <c r="C268" s="65">
        <v>405</v>
      </c>
      <c r="D268" s="66" t="s">
        <v>32</v>
      </c>
      <c r="E268" s="67">
        <v>810</v>
      </c>
      <c r="F268" s="91">
        <v>0</v>
      </c>
      <c r="G268" s="91">
        <v>0</v>
      </c>
    </row>
    <row r="269" spans="1:7" x14ac:dyDescent="0.2">
      <c r="A269" s="52"/>
      <c r="B269" s="29" t="s">
        <v>46</v>
      </c>
      <c r="C269" s="65">
        <v>405</v>
      </c>
      <c r="D269" s="66" t="s">
        <v>32</v>
      </c>
      <c r="E269" s="67">
        <v>800</v>
      </c>
      <c r="F269" s="91">
        <f>F270</f>
        <v>9528.07</v>
      </c>
      <c r="G269" s="91">
        <f>G270</f>
        <v>9528.07</v>
      </c>
    </row>
    <row r="270" spans="1:7" ht="51" x14ac:dyDescent="0.2">
      <c r="A270" s="52"/>
      <c r="B270" s="29" t="s">
        <v>99</v>
      </c>
      <c r="C270" s="65">
        <v>405</v>
      </c>
      <c r="D270" s="66" t="s">
        <v>32</v>
      </c>
      <c r="E270" s="67">
        <v>810</v>
      </c>
      <c r="F270" s="91">
        <v>9528.07</v>
      </c>
      <c r="G270" s="91">
        <v>9528.07</v>
      </c>
    </row>
    <row r="271" spans="1:7" ht="63.75" x14ac:dyDescent="0.2">
      <c r="A271" s="52">
        <v>0</v>
      </c>
      <c r="B271" s="29" t="s">
        <v>192</v>
      </c>
      <c r="C271" s="65">
        <v>405</v>
      </c>
      <c r="D271" s="66">
        <v>1800000000</v>
      </c>
      <c r="E271" s="67">
        <v>0</v>
      </c>
      <c r="F271" s="91">
        <f>F272</f>
        <v>267.06099999999998</v>
      </c>
      <c r="G271" s="91">
        <f>G272</f>
        <v>0</v>
      </c>
    </row>
    <row r="272" spans="1:7" ht="63.75" x14ac:dyDescent="0.2">
      <c r="A272" s="52">
        <v>0</v>
      </c>
      <c r="B272" s="29" t="s">
        <v>42</v>
      </c>
      <c r="C272" s="65">
        <v>405</v>
      </c>
      <c r="D272" s="66">
        <v>1800000000</v>
      </c>
      <c r="E272" s="67">
        <v>100</v>
      </c>
      <c r="F272" s="91">
        <f>F273</f>
        <v>267.06099999999998</v>
      </c>
      <c r="G272" s="91">
        <f>G273</f>
        <v>0</v>
      </c>
    </row>
    <row r="273" spans="1:7" ht="25.5" x14ac:dyDescent="0.2">
      <c r="A273" s="52">
        <v>0</v>
      </c>
      <c r="B273" s="29" t="s">
        <v>43</v>
      </c>
      <c r="C273" s="65">
        <v>405</v>
      </c>
      <c r="D273" s="66">
        <v>1800000000</v>
      </c>
      <c r="E273" s="67">
        <v>120</v>
      </c>
      <c r="F273" s="91">
        <v>267.06099999999998</v>
      </c>
      <c r="G273" s="91"/>
    </row>
    <row r="274" spans="1:7" ht="51" hidden="1" x14ac:dyDescent="0.2">
      <c r="A274" s="52"/>
      <c r="B274" s="29" t="s">
        <v>174</v>
      </c>
      <c r="C274" s="65">
        <v>405</v>
      </c>
      <c r="D274" s="66">
        <v>4400000000</v>
      </c>
      <c r="E274" s="67"/>
      <c r="F274" s="91">
        <f>F275+F278</f>
        <v>0</v>
      </c>
      <c r="G274" s="91">
        <f>G275</f>
        <v>0</v>
      </c>
    </row>
    <row r="275" spans="1:7" ht="38.25" hidden="1" x14ac:dyDescent="0.2">
      <c r="A275" s="52"/>
      <c r="B275" s="29" t="s">
        <v>126</v>
      </c>
      <c r="C275" s="65">
        <v>405</v>
      </c>
      <c r="D275" s="66">
        <v>4400000000</v>
      </c>
      <c r="E275" s="67">
        <v>400</v>
      </c>
      <c r="F275" s="91">
        <f>F276+F277</f>
        <v>0</v>
      </c>
      <c r="G275" s="91">
        <f>G276+G277</f>
        <v>0</v>
      </c>
    </row>
    <row r="276" spans="1:7" hidden="1" x14ac:dyDescent="0.2">
      <c r="A276" s="52"/>
      <c r="B276" s="29" t="s">
        <v>127</v>
      </c>
      <c r="C276" s="65">
        <v>405</v>
      </c>
      <c r="D276" s="66">
        <v>4400000000</v>
      </c>
      <c r="E276" s="67">
        <v>410</v>
      </c>
      <c r="F276" s="91">
        <v>0</v>
      </c>
      <c r="G276" s="91"/>
    </row>
    <row r="277" spans="1:7" ht="114.75" hidden="1" x14ac:dyDescent="0.2">
      <c r="A277" s="52"/>
      <c r="B277" s="29" t="s">
        <v>166</v>
      </c>
      <c r="C277" s="65">
        <v>405</v>
      </c>
      <c r="D277" s="66">
        <v>4400000000</v>
      </c>
      <c r="E277" s="67">
        <v>460</v>
      </c>
      <c r="F277" s="91"/>
      <c r="G277" s="91"/>
    </row>
    <row r="278" spans="1:7" hidden="1" x14ac:dyDescent="0.2">
      <c r="A278" s="52"/>
      <c r="B278" s="29" t="s">
        <v>46</v>
      </c>
      <c r="C278" s="65">
        <v>405</v>
      </c>
      <c r="D278" s="66">
        <v>4400000000</v>
      </c>
      <c r="E278" s="67">
        <v>800</v>
      </c>
      <c r="F278" s="91">
        <f>F279</f>
        <v>0</v>
      </c>
      <c r="G278" s="91"/>
    </row>
    <row r="279" spans="1:7" hidden="1" x14ac:dyDescent="0.2">
      <c r="A279" s="52"/>
      <c r="B279" s="29" t="s">
        <v>47</v>
      </c>
      <c r="C279" s="65">
        <v>405</v>
      </c>
      <c r="D279" s="66">
        <v>4400000000</v>
      </c>
      <c r="E279" s="67">
        <v>850</v>
      </c>
      <c r="F279" s="91"/>
      <c r="G279" s="91"/>
    </row>
    <row r="280" spans="1:7" x14ac:dyDescent="0.2">
      <c r="A280" s="52">
        <v>0</v>
      </c>
      <c r="B280" s="62" t="s">
        <v>101</v>
      </c>
      <c r="C280" s="63">
        <v>408</v>
      </c>
      <c r="D280" s="64">
        <v>0</v>
      </c>
      <c r="E280" s="207">
        <v>0</v>
      </c>
      <c r="F280" s="27">
        <f>F281</f>
        <v>5503.7389999999996</v>
      </c>
      <c r="G280" s="27">
        <v>0</v>
      </c>
    </row>
    <row r="281" spans="1:7" ht="51" x14ac:dyDescent="0.2">
      <c r="A281" s="52">
        <v>0</v>
      </c>
      <c r="B281" s="29" t="s">
        <v>197</v>
      </c>
      <c r="C281" s="65">
        <v>408</v>
      </c>
      <c r="D281" s="66" t="s">
        <v>34</v>
      </c>
      <c r="E281" s="67">
        <v>0</v>
      </c>
      <c r="F281" s="91">
        <f>F282+F284+F286</f>
        <v>5503.7389999999996</v>
      </c>
      <c r="G281" s="91">
        <v>0</v>
      </c>
    </row>
    <row r="282" spans="1:7" ht="25.5" x14ac:dyDescent="0.2">
      <c r="A282" s="52">
        <v>0</v>
      </c>
      <c r="B282" s="29" t="s">
        <v>44</v>
      </c>
      <c r="C282" s="65">
        <v>408</v>
      </c>
      <c r="D282" s="66" t="s">
        <v>34</v>
      </c>
      <c r="E282" s="67">
        <v>200</v>
      </c>
      <c r="F282" s="91">
        <f>F283</f>
        <v>5.056</v>
      </c>
      <c r="G282" s="91">
        <v>0</v>
      </c>
    </row>
    <row r="283" spans="1:7" ht="38.25" x14ac:dyDescent="0.2">
      <c r="A283" s="52">
        <v>0</v>
      </c>
      <c r="B283" s="29" t="s">
        <v>45</v>
      </c>
      <c r="C283" s="65">
        <v>408</v>
      </c>
      <c r="D283" s="66" t="s">
        <v>34</v>
      </c>
      <c r="E283" s="67">
        <v>240</v>
      </c>
      <c r="F283" s="91">
        <v>5.056</v>
      </c>
      <c r="G283" s="91">
        <v>0</v>
      </c>
    </row>
    <row r="284" spans="1:7" x14ac:dyDescent="0.2">
      <c r="A284" s="52">
        <v>0</v>
      </c>
      <c r="B284" s="29" t="s">
        <v>246</v>
      </c>
      <c r="C284" s="65">
        <v>408</v>
      </c>
      <c r="D284" s="66" t="s">
        <v>34</v>
      </c>
      <c r="E284" s="67">
        <v>600</v>
      </c>
      <c r="F284" s="91">
        <f>F285</f>
        <v>2679.72</v>
      </c>
      <c r="G284" s="91">
        <v>0</v>
      </c>
    </row>
    <row r="285" spans="1:7" ht="51" x14ac:dyDescent="0.2">
      <c r="A285" s="52">
        <v>0</v>
      </c>
      <c r="B285" s="29" t="s">
        <v>99</v>
      </c>
      <c r="C285" s="65">
        <v>408</v>
      </c>
      <c r="D285" s="66" t="s">
        <v>34</v>
      </c>
      <c r="E285" s="67">
        <v>610</v>
      </c>
      <c r="F285" s="91">
        <v>2679.72</v>
      </c>
      <c r="G285" s="91">
        <v>0</v>
      </c>
    </row>
    <row r="286" spans="1:7" x14ac:dyDescent="0.2">
      <c r="A286" s="52"/>
      <c r="B286" s="29" t="s">
        <v>46</v>
      </c>
      <c r="C286" s="65">
        <v>408</v>
      </c>
      <c r="D286" s="66" t="s">
        <v>34</v>
      </c>
      <c r="E286" s="67">
        <v>800</v>
      </c>
      <c r="F286" s="91">
        <f>F287</f>
        <v>2818.9630000000002</v>
      </c>
      <c r="G286" s="91"/>
    </row>
    <row r="287" spans="1:7" ht="51" x14ac:dyDescent="0.2">
      <c r="A287" s="52"/>
      <c r="B287" s="29" t="s">
        <v>99</v>
      </c>
      <c r="C287" s="65">
        <v>408</v>
      </c>
      <c r="D287" s="66" t="s">
        <v>34</v>
      </c>
      <c r="E287" s="67">
        <v>810</v>
      </c>
      <c r="F287" s="91">
        <v>2818.9630000000002</v>
      </c>
      <c r="G287" s="91"/>
    </row>
    <row r="288" spans="1:7" ht="25.5" x14ac:dyDescent="0.2">
      <c r="A288" s="52"/>
      <c r="B288" s="62" t="s">
        <v>68</v>
      </c>
      <c r="C288" s="63">
        <v>412</v>
      </c>
      <c r="D288" s="64">
        <v>0</v>
      </c>
      <c r="E288" s="207">
        <v>0</v>
      </c>
      <c r="F288" s="27">
        <f>F289+F292</f>
        <v>45</v>
      </c>
      <c r="G288" s="27">
        <f>G289+G292</f>
        <v>0</v>
      </c>
    </row>
    <row r="289" spans="1:10" ht="56.25" customHeight="1" x14ac:dyDescent="0.2">
      <c r="A289" s="52"/>
      <c r="B289" s="29" t="s">
        <v>186</v>
      </c>
      <c r="C289" s="65">
        <v>412</v>
      </c>
      <c r="D289" s="66">
        <v>1700000000</v>
      </c>
      <c r="E289" s="67"/>
      <c r="F289" s="91">
        <f>F290</f>
        <v>45</v>
      </c>
      <c r="G289" s="91"/>
    </row>
    <row r="290" spans="1:10" x14ac:dyDescent="0.2">
      <c r="A290" s="52"/>
      <c r="B290" s="29" t="s">
        <v>46</v>
      </c>
      <c r="C290" s="65">
        <v>412</v>
      </c>
      <c r="D290" s="66">
        <v>1700000000</v>
      </c>
      <c r="E290" s="67">
        <v>800</v>
      </c>
      <c r="F290" s="91">
        <f>F291</f>
        <v>45</v>
      </c>
      <c r="G290" s="91"/>
    </row>
    <row r="291" spans="1:10" ht="51" x14ac:dyDescent="0.2">
      <c r="A291" s="52"/>
      <c r="B291" s="29" t="s">
        <v>99</v>
      </c>
      <c r="C291" s="65">
        <v>412</v>
      </c>
      <c r="D291" s="66">
        <v>1700000000</v>
      </c>
      <c r="E291" s="67">
        <v>810</v>
      </c>
      <c r="F291" s="91">
        <v>45</v>
      </c>
      <c r="G291" s="91"/>
      <c r="I291" s="87"/>
      <c r="J291" s="88"/>
    </row>
    <row r="292" spans="1:10" ht="63.75" hidden="1" x14ac:dyDescent="0.2">
      <c r="A292" s="52"/>
      <c r="B292" s="29" t="s">
        <v>134</v>
      </c>
      <c r="C292" s="65">
        <v>412</v>
      </c>
      <c r="D292" s="66">
        <v>1800000000</v>
      </c>
      <c r="E292" s="67"/>
      <c r="F292" s="91">
        <f>F293</f>
        <v>0</v>
      </c>
      <c r="G292" s="91">
        <f>G293</f>
        <v>0</v>
      </c>
    </row>
    <row r="293" spans="1:10" ht="25.5" hidden="1" x14ac:dyDescent="0.2">
      <c r="A293" s="52"/>
      <c r="B293" s="29" t="s">
        <v>44</v>
      </c>
      <c r="C293" s="65">
        <v>412</v>
      </c>
      <c r="D293" s="66">
        <v>1800000000</v>
      </c>
      <c r="E293" s="67">
        <v>200</v>
      </c>
      <c r="F293" s="91">
        <f>F294</f>
        <v>0</v>
      </c>
      <c r="G293" s="91">
        <f>G294</f>
        <v>0</v>
      </c>
    </row>
    <row r="294" spans="1:10" ht="38.25" hidden="1" x14ac:dyDescent="0.2">
      <c r="A294" s="52"/>
      <c r="B294" s="29" t="s">
        <v>45</v>
      </c>
      <c r="C294" s="65">
        <v>412</v>
      </c>
      <c r="D294" s="66">
        <v>1800000000</v>
      </c>
      <c r="E294" s="67">
        <v>240</v>
      </c>
      <c r="F294" s="91"/>
      <c r="G294" s="91"/>
    </row>
    <row r="295" spans="1:10" x14ac:dyDescent="0.2">
      <c r="A295" s="52"/>
      <c r="B295" s="62" t="s">
        <v>129</v>
      </c>
      <c r="C295" s="63">
        <v>502</v>
      </c>
      <c r="D295" s="64"/>
      <c r="E295" s="207"/>
      <c r="F295" s="27">
        <f>F296</f>
        <v>4444.4440000000004</v>
      </c>
      <c r="G295" s="27">
        <f t="shared" ref="G295" si="13">G296</f>
        <v>4400</v>
      </c>
    </row>
    <row r="296" spans="1:10" ht="51" x14ac:dyDescent="0.2">
      <c r="A296" s="52"/>
      <c r="B296" s="29" t="s">
        <v>169</v>
      </c>
      <c r="C296" s="65">
        <v>502</v>
      </c>
      <c r="D296" s="66">
        <v>4400000000</v>
      </c>
      <c r="E296" s="67"/>
      <c r="F296" s="91">
        <f>F297</f>
        <v>4444.4440000000004</v>
      </c>
      <c r="G296" s="91">
        <f>G297</f>
        <v>4400</v>
      </c>
    </row>
    <row r="297" spans="1:10" x14ac:dyDescent="0.2">
      <c r="A297" s="52"/>
      <c r="B297" s="29" t="s">
        <v>46</v>
      </c>
      <c r="C297" s="65">
        <v>502</v>
      </c>
      <c r="D297" s="66">
        <v>4400000000</v>
      </c>
      <c r="E297" s="67">
        <v>800</v>
      </c>
      <c r="F297" s="91">
        <f>F298</f>
        <v>4444.4440000000004</v>
      </c>
      <c r="G297" s="91">
        <f>G298</f>
        <v>4400</v>
      </c>
    </row>
    <row r="298" spans="1:10" ht="51" x14ac:dyDescent="0.2">
      <c r="A298" s="52"/>
      <c r="B298" s="29" t="s">
        <v>99</v>
      </c>
      <c r="C298" s="65">
        <v>502</v>
      </c>
      <c r="D298" s="66">
        <v>4400000000</v>
      </c>
      <c r="E298" s="67">
        <v>810</v>
      </c>
      <c r="F298" s="91">
        <v>4444.4440000000004</v>
      </c>
      <c r="G298" s="91">
        <v>4400</v>
      </c>
    </row>
    <row r="299" spans="1:10" ht="25.5" x14ac:dyDescent="0.2">
      <c r="A299" s="206"/>
      <c r="B299" s="62" t="s">
        <v>240</v>
      </c>
      <c r="C299" s="63">
        <v>505</v>
      </c>
      <c r="D299" s="64"/>
      <c r="E299" s="207"/>
      <c r="F299" s="27">
        <f t="shared" ref="F299:G301" si="14">F300</f>
        <v>119291.702</v>
      </c>
      <c r="G299" s="27">
        <f t="shared" si="14"/>
        <v>115694.145</v>
      </c>
    </row>
    <row r="300" spans="1:10" ht="55.5" customHeight="1" x14ac:dyDescent="0.2">
      <c r="A300" s="52"/>
      <c r="B300" s="29" t="s">
        <v>239</v>
      </c>
      <c r="C300" s="65">
        <v>505</v>
      </c>
      <c r="D300" s="66">
        <v>5100000000</v>
      </c>
      <c r="E300" s="67"/>
      <c r="F300" s="91">
        <f t="shared" si="14"/>
        <v>119291.702</v>
      </c>
      <c r="G300" s="91">
        <f t="shared" si="14"/>
        <v>115694.145</v>
      </c>
    </row>
    <row r="301" spans="1:10" ht="38.25" x14ac:dyDescent="0.2">
      <c r="A301" s="52"/>
      <c r="B301" s="29" t="s">
        <v>126</v>
      </c>
      <c r="C301" s="65">
        <v>505</v>
      </c>
      <c r="D301" s="66">
        <v>5100000000</v>
      </c>
      <c r="E301" s="67">
        <v>400</v>
      </c>
      <c r="F301" s="91">
        <f t="shared" si="14"/>
        <v>119291.702</v>
      </c>
      <c r="G301" s="91">
        <f t="shared" si="14"/>
        <v>115694.145</v>
      </c>
    </row>
    <row r="302" spans="1:10" x14ac:dyDescent="0.2">
      <c r="A302" s="52"/>
      <c r="B302" s="29" t="s">
        <v>85</v>
      </c>
      <c r="C302" s="65">
        <v>505</v>
      </c>
      <c r="D302" s="66">
        <v>5100000000</v>
      </c>
      <c r="E302" s="67">
        <v>410</v>
      </c>
      <c r="F302" s="91">
        <v>119291.702</v>
      </c>
      <c r="G302" s="91">
        <v>115694.145</v>
      </c>
    </row>
    <row r="303" spans="1:10" x14ac:dyDescent="0.2">
      <c r="A303" s="52">
        <v>0</v>
      </c>
      <c r="B303" s="62" t="s">
        <v>102</v>
      </c>
      <c r="C303" s="63">
        <v>701</v>
      </c>
      <c r="D303" s="64">
        <v>0</v>
      </c>
      <c r="E303" s="207">
        <v>0</v>
      </c>
      <c r="F303" s="27">
        <f>F304+F312+F315</f>
        <v>16600.617000000002</v>
      </c>
      <c r="G303" s="27">
        <f>G304+G312+G315</f>
        <v>0</v>
      </c>
      <c r="I303" s="202"/>
    </row>
    <row r="304" spans="1:10" ht="76.5" x14ac:dyDescent="0.2">
      <c r="A304" s="52">
        <v>0</v>
      </c>
      <c r="B304" s="29" t="s">
        <v>198</v>
      </c>
      <c r="C304" s="65">
        <v>701</v>
      </c>
      <c r="D304" s="66" t="s">
        <v>35</v>
      </c>
      <c r="E304" s="67">
        <v>0</v>
      </c>
      <c r="F304" s="91">
        <f>F310</f>
        <v>16502.274000000001</v>
      </c>
      <c r="G304" s="91">
        <f>G310</f>
        <v>0</v>
      </c>
    </row>
    <row r="305" spans="1:7" ht="76.5" hidden="1" x14ac:dyDescent="0.2">
      <c r="A305" s="52">
        <v>0</v>
      </c>
      <c r="B305" s="29" t="s">
        <v>103</v>
      </c>
      <c r="C305" s="65">
        <v>701</v>
      </c>
      <c r="D305" s="66" t="s">
        <v>35</v>
      </c>
      <c r="E305" s="67">
        <v>0</v>
      </c>
      <c r="F305" s="91">
        <v>0</v>
      </c>
      <c r="G305" s="91">
        <v>0</v>
      </c>
    </row>
    <row r="306" spans="1:7" ht="63.75" hidden="1" x14ac:dyDescent="0.2">
      <c r="A306" s="52">
        <v>0</v>
      </c>
      <c r="B306" s="29" t="s">
        <v>63</v>
      </c>
      <c r="C306" s="65">
        <v>701</v>
      </c>
      <c r="D306" s="66" t="s">
        <v>36</v>
      </c>
      <c r="E306" s="67">
        <v>0</v>
      </c>
      <c r="F306" s="91">
        <v>0</v>
      </c>
      <c r="G306" s="91">
        <v>0</v>
      </c>
    </row>
    <row r="307" spans="1:7" ht="63.75" hidden="1" x14ac:dyDescent="0.2">
      <c r="A307" s="52">
        <v>0</v>
      </c>
      <c r="B307" s="29" t="s">
        <v>63</v>
      </c>
      <c r="C307" s="65">
        <v>701</v>
      </c>
      <c r="D307" s="66" t="s">
        <v>36</v>
      </c>
      <c r="E307" s="67">
        <v>0</v>
      </c>
      <c r="F307" s="91">
        <v>0</v>
      </c>
      <c r="G307" s="91">
        <v>0</v>
      </c>
    </row>
    <row r="308" spans="1:7" ht="63.75" hidden="1" x14ac:dyDescent="0.2">
      <c r="A308" s="52">
        <v>0</v>
      </c>
      <c r="B308" s="29" t="s">
        <v>63</v>
      </c>
      <c r="C308" s="65">
        <v>701</v>
      </c>
      <c r="D308" s="66" t="s">
        <v>36</v>
      </c>
      <c r="E308" s="67">
        <v>0</v>
      </c>
      <c r="F308" s="91">
        <v>0</v>
      </c>
      <c r="G308" s="91">
        <v>0</v>
      </c>
    </row>
    <row r="309" spans="1:7" ht="63.75" hidden="1" x14ac:dyDescent="0.2">
      <c r="A309" s="52">
        <v>0</v>
      </c>
      <c r="B309" s="29" t="s">
        <v>63</v>
      </c>
      <c r="C309" s="65">
        <v>701</v>
      </c>
      <c r="D309" s="66" t="s">
        <v>36</v>
      </c>
      <c r="E309" s="67">
        <v>0</v>
      </c>
      <c r="F309" s="91">
        <v>0</v>
      </c>
      <c r="G309" s="91">
        <v>0</v>
      </c>
    </row>
    <row r="310" spans="1:7" ht="37.5" customHeight="1" x14ac:dyDescent="0.2">
      <c r="A310" s="52">
        <v>0</v>
      </c>
      <c r="B310" s="29" t="s">
        <v>64</v>
      </c>
      <c r="C310" s="65">
        <v>701</v>
      </c>
      <c r="D310" s="66" t="s">
        <v>35</v>
      </c>
      <c r="E310" s="67">
        <v>600</v>
      </c>
      <c r="F310" s="91">
        <f>F311</f>
        <v>16502.274000000001</v>
      </c>
      <c r="G310" s="91">
        <f>G311</f>
        <v>0</v>
      </c>
    </row>
    <row r="311" spans="1:7" x14ac:dyDescent="0.2">
      <c r="A311" s="52">
        <v>0</v>
      </c>
      <c r="B311" s="29" t="s">
        <v>65</v>
      </c>
      <c r="C311" s="65">
        <v>701</v>
      </c>
      <c r="D311" s="66" t="s">
        <v>35</v>
      </c>
      <c r="E311" s="67">
        <v>620</v>
      </c>
      <c r="F311" s="91">
        <v>16502.274000000001</v>
      </c>
      <c r="G311" s="91"/>
    </row>
    <row r="312" spans="1:7" ht="51.75" customHeight="1" x14ac:dyDescent="0.2">
      <c r="A312" s="52"/>
      <c r="B312" s="29" t="s">
        <v>199</v>
      </c>
      <c r="C312" s="65">
        <v>701</v>
      </c>
      <c r="D312" s="66">
        <v>4100000000</v>
      </c>
      <c r="E312" s="67"/>
      <c r="F312" s="91">
        <f>F313</f>
        <v>98.343000000000004</v>
      </c>
      <c r="G312" s="91"/>
    </row>
    <row r="313" spans="1:7" ht="38.25" x14ac:dyDescent="0.2">
      <c r="A313" s="52"/>
      <c r="B313" s="29" t="s">
        <v>64</v>
      </c>
      <c r="C313" s="65">
        <v>701</v>
      </c>
      <c r="D313" s="66">
        <v>4100000000</v>
      </c>
      <c r="E313" s="67">
        <v>600</v>
      </c>
      <c r="F313" s="91">
        <f>F314</f>
        <v>98.343000000000004</v>
      </c>
      <c r="G313" s="91"/>
    </row>
    <row r="314" spans="1:7" ht="18.399999999999999" customHeight="1" x14ac:dyDescent="0.2">
      <c r="A314" s="52"/>
      <c r="B314" s="29" t="s">
        <v>65</v>
      </c>
      <c r="C314" s="65">
        <v>701</v>
      </c>
      <c r="D314" s="66">
        <v>4100000000</v>
      </c>
      <c r="E314" s="67">
        <v>620</v>
      </c>
      <c r="F314" s="91">
        <v>98.343000000000004</v>
      </c>
      <c r="G314" s="91"/>
    </row>
    <row r="315" spans="1:7" ht="51" hidden="1" x14ac:dyDescent="0.2">
      <c r="A315" s="52"/>
      <c r="B315" s="29" t="s">
        <v>169</v>
      </c>
      <c r="C315" s="65">
        <v>701</v>
      </c>
      <c r="D315" s="66">
        <v>4400000000</v>
      </c>
      <c r="E315" s="67"/>
      <c r="F315" s="91">
        <f>F316</f>
        <v>0</v>
      </c>
      <c r="G315" s="91">
        <f>G316</f>
        <v>0</v>
      </c>
    </row>
    <row r="316" spans="1:7" ht="38.25" hidden="1" x14ac:dyDescent="0.2">
      <c r="A316" s="52"/>
      <c r="B316" s="29" t="s">
        <v>126</v>
      </c>
      <c r="C316" s="65">
        <v>701</v>
      </c>
      <c r="D316" s="66">
        <v>4400000000</v>
      </c>
      <c r="E316" s="67">
        <v>400</v>
      </c>
      <c r="F316" s="91">
        <f>F317</f>
        <v>0</v>
      </c>
      <c r="G316" s="91">
        <f>G317</f>
        <v>0</v>
      </c>
    </row>
    <row r="317" spans="1:7" ht="18.399999999999999" hidden="1" customHeight="1" x14ac:dyDescent="0.2">
      <c r="A317" s="52"/>
      <c r="B317" s="29" t="s">
        <v>127</v>
      </c>
      <c r="C317" s="65">
        <v>701</v>
      </c>
      <c r="D317" s="66">
        <v>4400000000</v>
      </c>
      <c r="E317" s="67">
        <v>410</v>
      </c>
      <c r="F317" s="91"/>
      <c r="G317" s="91"/>
    </row>
    <row r="318" spans="1:7" x14ac:dyDescent="0.2">
      <c r="A318" s="52">
        <v>0</v>
      </c>
      <c r="B318" s="62" t="s">
        <v>50</v>
      </c>
      <c r="C318" s="63">
        <v>702</v>
      </c>
      <c r="D318" s="64">
        <v>0</v>
      </c>
      <c r="E318" s="207">
        <v>0</v>
      </c>
      <c r="F318" s="27">
        <f>F319+F322</f>
        <v>37327.314999999995</v>
      </c>
      <c r="G318" s="27">
        <f>G319+G322</f>
        <v>0</v>
      </c>
    </row>
    <row r="319" spans="1:7" ht="76.5" x14ac:dyDescent="0.2">
      <c r="A319" s="52">
        <v>0</v>
      </c>
      <c r="B319" s="29" t="s">
        <v>198</v>
      </c>
      <c r="C319" s="65">
        <v>702</v>
      </c>
      <c r="D319" s="66" t="s">
        <v>35</v>
      </c>
      <c r="E319" s="67">
        <v>0</v>
      </c>
      <c r="F319" s="91">
        <f>F320</f>
        <v>37108.453999999998</v>
      </c>
      <c r="G319" s="91">
        <f>G320</f>
        <v>0</v>
      </c>
    </row>
    <row r="320" spans="1:7" ht="38.25" x14ac:dyDescent="0.2">
      <c r="A320" s="52">
        <v>0</v>
      </c>
      <c r="B320" s="29" t="s">
        <v>64</v>
      </c>
      <c r="C320" s="65">
        <v>702</v>
      </c>
      <c r="D320" s="66" t="s">
        <v>35</v>
      </c>
      <c r="E320" s="67">
        <v>600</v>
      </c>
      <c r="F320" s="91">
        <f>F321</f>
        <v>37108.453999999998</v>
      </c>
      <c r="G320" s="91">
        <f>G321</f>
        <v>0</v>
      </c>
    </row>
    <row r="321" spans="1:10" s="14" customFormat="1" x14ac:dyDescent="0.2">
      <c r="A321" s="52">
        <v>0</v>
      </c>
      <c r="B321" s="29" t="s">
        <v>65</v>
      </c>
      <c r="C321" s="65">
        <v>702</v>
      </c>
      <c r="D321" s="66" t="s">
        <v>35</v>
      </c>
      <c r="E321" s="67">
        <v>620</v>
      </c>
      <c r="F321" s="91">
        <v>37108.453999999998</v>
      </c>
      <c r="G321" s="91"/>
      <c r="H321" s="106"/>
      <c r="I321" s="90"/>
      <c r="J321"/>
    </row>
    <row r="322" spans="1:10" ht="51" x14ac:dyDescent="0.2">
      <c r="A322" s="52"/>
      <c r="B322" s="29" t="s">
        <v>200</v>
      </c>
      <c r="C322" s="65">
        <v>702</v>
      </c>
      <c r="D322" s="66">
        <v>4100000000</v>
      </c>
      <c r="E322" s="67"/>
      <c r="F322" s="91">
        <f>F323</f>
        <v>218.86099999999999</v>
      </c>
      <c r="G322" s="91"/>
    </row>
    <row r="323" spans="1:10" ht="38.25" x14ac:dyDescent="0.2">
      <c r="A323" s="52"/>
      <c r="B323" s="29" t="s">
        <v>64</v>
      </c>
      <c r="C323" s="65">
        <v>702</v>
      </c>
      <c r="D323" s="66">
        <v>4100000000</v>
      </c>
      <c r="E323" s="67">
        <v>600</v>
      </c>
      <c r="F323" s="91">
        <f>F324</f>
        <v>218.86099999999999</v>
      </c>
      <c r="G323" s="91"/>
    </row>
    <row r="324" spans="1:10" x14ac:dyDescent="0.2">
      <c r="A324" s="52"/>
      <c r="B324" s="29" t="s">
        <v>65</v>
      </c>
      <c r="C324" s="65">
        <v>702</v>
      </c>
      <c r="D324" s="66">
        <v>4100000000</v>
      </c>
      <c r="E324" s="67">
        <v>620</v>
      </c>
      <c r="F324" s="91">
        <v>218.86099999999999</v>
      </c>
      <c r="G324" s="91"/>
    </row>
    <row r="325" spans="1:10" x14ac:dyDescent="0.2">
      <c r="A325" s="206"/>
      <c r="B325" s="62" t="s">
        <v>118</v>
      </c>
      <c r="C325" s="63">
        <v>707</v>
      </c>
      <c r="D325" s="64"/>
      <c r="E325" s="207"/>
      <c r="F325" s="27">
        <f t="shared" ref="F325:G327" si="15">F326</f>
        <v>1819.104</v>
      </c>
      <c r="G325" s="27">
        <f t="shared" si="15"/>
        <v>1819.104</v>
      </c>
    </row>
    <row r="326" spans="1:10" ht="76.5" x14ac:dyDescent="0.2">
      <c r="A326" s="52"/>
      <c r="B326" s="29" t="s">
        <v>198</v>
      </c>
      <c r="C326" s="65">
        <v>707</v>
      </c>
      <c r="D326" s="66">
        <v>600000000</v>
      </c>
      <c r="E326" s="67"/>
      <c r="F326" s="91">
        <f>F327</f>
        <v>1819.104</v>
      </c>
      <c r="G326" s="91">
        <f>G327</f>
        <v>1819.104</v>
      </c>
    </row>
    <row r="327" spans="1:10" ht="38.25" x14ac:dyDescent="0.2">
      <c r="A327" s="52"/>
      <c r="B327" s="29" t="s">
        <v>64</v>
      </c>
      <c r="C327" s="65">
        <v>707</v>
      </c>
      <c r="D327" s="66">
        <v>600000000</v>
      </c>
      <c r="E327" s="67">
        <v>600</v>
      </c>
      <c r="F327" s="91">
        <f t="shared" si="15"/>
        <v>1819.104</v>
      </c>
      <c r="G327" s="91">
        <f t="shared" si="15"/>
        <v>1819.104</v>
      </c>
    </row>
    <row r="328" spans="1:10" ht="16.5" customHeight="1" x14ac:dyDescent="0.2">
      <c r="A328" s="52"/>
      <c r="B328" s="29" t="s">
        <v>65</v>
      </c>
      <c r="C328" s="65">
        <v>707</v>
      </c>
      <c r="D328" s="66">
        <v>600000000</v>
      </c>
      <c r="E328" s="67">
        <v>620</v>
      </c>
      <c r="F328" s="91">
        <v>1819.104</v>
      </c>
      <c r="G328" s="91">
        <v>1819.104</v>
      </c>
    </row>
    <row r="329" spans="1:10" s="46" customFormat="1" ht="0.75" hidden="1" customHeight="1" x14ac:dyDescent="0.2">
      <c r="A329" s="206"/>
      <c r="B329" s="62" t="s">
        <v>76</v>
      </c>
      <c r="C329" s="63">
        <v>801</v>
      </c>
      <c r="D329" s="64"/>
      <c r="E329" s="207"/>
      <c r="F329" s="27">
        <f>F330</f>
        <v>0</v>
      </c>
      <c r="G329" s="27">
        <f>G330</f>
        <v>0</v>
      </c>
      <c r="I329" s="90"/>
      <c r="J329"/>
    </row>
    <row r="330" spans="1:10" ht="27" hidden="1" customHeight="1" x14ac:dyDescent="0.2">
      <c r="A330" s="52"/>
      <c r="B330" s="29" t="s">
        <v>59</v>
      </c>
      <c r="C330" s="65">
        <v>801</v>
      </c>
      <c r="D330" s="66">
        <v>9000000000</v>
      </c>
      <c r="E330" s="67"/>
      <c r="F330" s="91">
        <f>F331</f>
        <v>0</v>
      </c>
      <c r="G330" s="91">
        <f>G331</f>
        <v>0</v>
      </c>
      <c r="I330" s="46"/>
      <c r="J330" s="46"/>
    </row>
    <row r="331" spans="1:10" ht="25.5" hidden="1" x14ac:dyDescent="0.2">
      <c r="A331" s="52"/>
      <c r="B331" s="76" t="s">
        <v>149</v>
      </c>
      <c r="C331" s="65">
        <v>801</v>
      </c>
      <c r="D331" s="66">
        <v>9080000000</v>
      </c>
      <c r="E331" s="67"/>
      <c r="F331" s="91">
        <f t="shared" ref="F331:G332" si="16">F332</f>
        <v>0</v>
      </c>
      <c r="G331" s="91">
        <f t="shared" si="16"/>
        <v>0</v>
      </c>
    </row>
    <row r="332" spans="1:10" ht="43.5" hidden="1" customHeight="1" x14ac:dyDescent="0.2">
      <c r="A332" s="52"/>
      <c r="B332" s="29" t="s">
        <v>126</v>
      </c>
      <c r="C332" s="65">
        <v>801</v>
      </c>
      <c r="D332" s="66">
        <v>9080000000</v>
      </c>
      <c r="E332" s="67">
        <v>400</v>
      </c>
      <c r="F332" s="91">
        <f t="shared" si="16"/>
        <v>0</v>
      </c>
      <c r="G332" s="91">
        <f t="shared" si="16"/>
        <v>0</v>
      </c>
    </row>
    <row r="333" spans="1:10" ht="18" hidden="1" customHeight="1" x14ac:dyDescent="0.2">
      <c r="A333" s="52"/>
      <c r="B333" s="29" t="s">
        <v>127</v>
      </c>
      <c r="C333" s="65">
        <v>801</v>
      </c>
      <c r="D333" s="66">
        <v>9080000000</v>
      </c>
      <c r="E333" s="67">
        <v>410</v>
      </c>
      <c r="F333" s="91">
        <v>0</v>
      </c>
      <c r="G333" s="91">
        <v>0</v>
      </c>
      <c r="H333" s="105"/>
    </row>
    <row r="334" spans="1:10" x14ac:dyDescent="0.2">
      <c r="A334" s="206"/>
      <c r="B334" s="62" t="s">
        <v>164</v>
      </c>
      <c r="C334" s="63">
        <v>709</v>
      </c>
      <c r="D334" s="64"/>
      <c r="E334" s="207"/>
      <c r="F334" s="27">
        <f>F335</f>
        <v>31425.846000000001</v>
      </c>
      <c r="G334" s="27">
        <f>G335</f>
        <v>26147.74</v>
      </c>
      <c r="H334" s="105"/>
    </row>
    <row r="335" spans="1:10" ht="76.5" x14ac:dyDescent="0.2">
      <c r="A335" s="52"/>
      <c r="B335" s="29" t="s">
        <v>198</v>
      </c>
      <c r="C335" s="65">
        <v>709</v>
      </c>
      <c r="D335" s="66" t="s">
        <v>35</v>
      </c>
      <c r="E335" s="67"/>
      <c r="F335" s="91">
        <f t="shared" ref="F335:G336" si="17">F336</f>
        <v>31425.846000000001</v>
      </c>
      <c r="G335" s="91">
        <f t="shared" si="17"/>
        <v>26147.74</v>
      </c>
      <c r="H335" s="105"/>
    </row>
    <row r="336" spans="1:10" ht="38.25" x14ac:dyDescent="0.2">
      <c r="A336" s="52"/>
      <c r="B336" s="29" t="s">
        <v>64</v>
      </c>
      <c r="C336" s="65">
        <v>709</v>
      </c>
      <c r="D336" s="66" t="s">
        <v>35</v>
      </c>
      <c r="E336" s="67">
        <v>600</v>
      </c>
      <c r="F336" s="91">
        <f t="shared" si="17"/>
        <v>31425.846000000001</v>
      </c>
      <c r="G336" s="91">
        <f t="shared" si="17"/>
        <v>26147.74</v>
      </c>
      <c r="H336" s="105"/>
    </row>
    <row r="337" spans="1:10" x14ac:dyDescent="0.2">
      <c r="A337" s="52">
        <v>0</v>
      </c>
      <c r="B337" s="29" t="s">
        <v>65</v>
      </c>
      <c r="C337" s="65">
        <v>709</v>
      </c>
      <c r="D337" s="66" t="s">
        <v>35</v>
      </c>
      <c r="E337" s="67">
        <v>620</v>
      </c>
      <c r="F337" s="91">
        <v>31425.846000000001</v>
      </c>
      <c r="G337" s="91">
        <v>26147.74</v>
      </c>
      <c r="H337" s="105"/>
    </row>
    <row r="338" spans="1:10" ht="14.25" customHeight="1" x14ac:dyDescent="0.2">
      <c r="A338" s="52">
        <v>0</v>
      </c>
      <c r="B338" s="62" t="s">
        <v>105</v>
      </c>
      <c r="C338" s="63">
        <v>1001</v>
      </c>
      <c r="D338" s="64"/>
      <c r="E338" s="207">
        <v>0</v>
      </c>
      <c r="F338" s="27">
        <f>F339</f>
        <v>2804.0439999999999</v>
      </c>
      <c r="G338" s="27">
        <v>0</v>
      </c>
    </row>
    <row r="339" spans="1:10" ht="63.75" x14ac:dyDescent="0.2">
      <c r="A339" s="52">
        <v>0</v>
      </c>
      <c r="B339" s="29" t="s">
        <v>192</v>
      </c>
      <c r="C339" s="65">
        <v>1001</v>
      </c>
      <c r="D339" s="66">
        <v>1800000000</v>
      </c>
      <c r="E339" s="67">
        <v>0</v>
      </c>
      <c r="F339" s="91">
        <f>F340</f>
        <v>2804.0439999999999</v>
      </c>
      <c r="G339" s="91">
        <v>0</v>
      </c>
    </row>
    <row r="340" spans="1:10" ht="25.5" customHeight="1" x14ac:dyDescent="0.2">
      <c r="A340" s="52">
        <v>0</v>
      </c>
      <c r="B340" s="29" t="s">
        <v>80</v>
      </c>
      <c r="C340" s="65">
        <v>1001</v>
      </c>
      <c r="D340" s="66">
        <v>1800000000</v>
      </c>
      <c r="E340" s="67">
        <v>300</v>
      </c>
      <c r="F340" s="91">
        <f>F341</f>
        <v>2804.0439999999999</v>
      </c>
      <c r="G340" s="91">
        <v>0</v>
      </c>
    </row>
    <row r="341" spans="1:10" ht="25.5" x14ac:dyDescent="0.2">
      <c r="A341" s="52">
        <v>0</v>
      </c>
      <c r="B341" s="29" t="s">
        <v>106</v>
      </c>
      <c r="C341" s="65">
        <v>1001</v>
      </c>
      <c r="D341" s="66">
        <v>1800000000</v>
      </c>
      <c r="E341" s="67">
        <v>310</v>
      </c>
      <c r="F341" s="91">
        <v>2804.0439999999999</v>
      </c>
      <c r="G341" s="91">
        <v>0</v>
      </c>
    </row>
    <row r="342" spans="1:10" x14ac:dyDescent="0.2">
      <c r="A342" s="52">
        <v>0</v>
      </c>
      <c r="B342" s="62" t="s">
        <v>82</v>
      </c>
      <c r="C342" s="63">
        <v>1004</v>
      </c>
      <c r="D342" s="64">
        <v>0</v>
      </c>
      <c r="E342" s="207">
        <v>0</v>
      </c>
      <c r="F342" s="27">
        <f>F343</f>
        <v>7716.71</v>
      </c>
      <c r="G342" s="27">
        <f>G343</f>
        <v>7716.71</v>
      </c>
    </row>
    <row r="343" spans="1:10" ht="38.25" x14ac:dyDescent="0.2">
      <c r="A343" s="52">
        <v>0</v>
      </c>
      <c r="B343" s="29" t="s">
        <v>194</v>
      </c>
      <c r="C343" s="65">
        <v>1004</v>
      </c>
      <c r="D343" s="66" t="s">
        <v>31</v>
      </c>
      <c r="E343" s="67">
        <v>0</v>
      </c>
      <c r="F343" s="91">
        <f>F347</f>
        <v>7716.71</v>
      </c>
      <c r="G343" s="91">
        <f>G347</f>
        <v>7716.71</v>
      </c>
    </row>
    <row r="344" spans="1:10" ht="38.25" hidden="1" x14ac:dyDescent="0.2">
      <c r="A344" s="52">
        <v>0</v>
      </c>
      <c r="B344" s="29" t="s">
        <v>94</v>
      </c>
      <c r="C344" s="65">
        <v>1004</v>
      </c>
      <c r="D344" s="66" t="s">
        <v>31</v>
      </c>
      <c r="E344" s="67">
        <v>0</v>
      </c>
      <c r="F344" s="91">
        <v>0</v>
      </c>
      <c r="G344" s="91">
        <v>0</v>
      </c>
    </row>
    <row r="345" spans="1:10" ht="38.25" hidden="1" x14ac:dyDescent="0.2">
      <c r="A345" s="52">
        <v>0</v>
      </c>
      <c r="B345" s="29" t="s">
        <v>94</v>
      </c>
      <c r="C345" s="65">
        <v>1004</v>
      </c>
      <c r="D345" s="66" t="s">
        <v>31</v>
      </c>
      <c r="E345" s="67">
        <v>0</v>
      </c>
      <c r="F345" s="91">
        <v>0</v>
      </c>
      <c r="G345" s="91">
        <v>0</v>
      </c>
    </row>
    <row r="346" spans="1:10" ht="51" hidden="1" x14ac:dyDescent="0.2">
      <c r="A346" s="52">
        <v>0</v>
      </c>
      <c r="B346" s="29" t="s">
        <v>119</v>
      </c>
      <c r="C346" s="65">
        <v>1004</v>
      </c>
      <c r="D346" s="66" t="s">
        <v>37</v>
      </c>
      <c r="E346" s="67">
        <v>0</v>
      </c>
      <c r="F346" s="91">
        <v>0</v>
      </c>
      <c r="G346" s="91">
        <v>1</v>
      </c>
    </row>
    <row r="347" spans="1:10" ht="29.25" customHeight="1" x14ac:dyDescent="0.2">
      <c r="A347" s="52">
        <v>0</v>
      </c>
      <c r="B347" s="29" t="s">
        <v>44</v>
      </c>
      <c r="C347" s="65">
        <v>1004</v>
      </c>
      <c r="D347" s="66" t="s">
        <v>31</v>
      </c>
      <c r="E347" s="67">
        <v>200</v>
      </c>
      <c r="F347" s="91">
        <f>F348</f>
        <v>7716.71</v>
      </c>
      <c r="G347" s="91">
        <f>G348</f>
        <v>7716.71</v>
      </c>
    </row>
    <row r="348" spans="1:10" s="14" customFormat="1" ht="49.9" customHeight="1" x14ac:dyDescent="0.2">
      <c r="A348" s="52">
        <v>0</v>
      </c>
      <c r="B348" s="29" t="s">
        <v>45</v>
      </c>
      <c r="C348" s="65">
        <v>1004</v>
      </c>
      <c r="D348" s="66" t="s">
        <v>31</v>
      </c>
      <c r="E348" s="67">
        <v>240</v>
      </c>
      <c r="F348" s="91">
        <v>7716.71</v>
      </c>
      <c r="G348" s="91">
        <v>7716.71</v>
      </c>
      <c r="H348" s="106"/>
      <c r="I348" s="90"/>
      <c r="J348"/>
    </row>
    <row r="349" spans="1:10" hidden="1" x14ac:dyDescent="0.2">
      <c r="A349" s="206"/>
      <c r="B349" s="62" t="s">
        <v>87</v>
      </c>
      <c r="C349" s="63" t="s">
        <v>26</v>
      </c>
      <c r="D349" s="64"/>
      <c r="E349" s="207"/>
      <c r="F349" s="27"/>
      <c r="G349" s="27"/>
      <c r="I349" s="200"/>
      <c r="J349" s="14"/>
    </row>
    <row r="350" spans="1:10" hidden="1" x14ac:dyDescent="0.2">
      <c r="A350" s="206"/>
      <c r="B350" s="62" t="s">
        <v>88</v>
      </c>
      <c r="C350" s="63">
        <v>1101</v>
      </c>
      <c r="D350" s="64"/>
      <c r="E350" s="207"/>
      <c r="F350" s="27"/>
      <c r="G350" s="27"/>
    </row>
    <row r="351" spans="1:10" x14ac:dyDescent="0.2">
      <c r="A351" s="52">
        <v>0</v>
      </c>
      <c r="B351" s="62" t="s">
        <v>108</v>
      </c>
      <c r="C351" s="63">
        <v>1202</v>
      </c>
      <c r="D351" s="64">
        <v>0</v>
      </c>
      <c r="E351" s="207">
        <v>0</v>
      </c>
      <c r="F351" s="27">
        <f>F352</f>
        <v>2632.547</v>
      </c>
      <c r="G351" s="27">
        <f>G352</f>
        <v>0</v>
      </c>
      <c r="I351" s="200"/>
      <c r="J351" s="14"/>
    </row>
    <row r="352" spans="1:10" ht="38.25" x14ac:dyDescent="0.2">
      <c r="A352" s="52">
        <v>0</v>
      </c>
      <c r="B352" s="29" t="s">
        <v>201</v>
      </c>
      <c r="C352" s="65">
        <v>1202</v>
      </c>
      <c r="D352" s="66" t="s">
        <v>38</v>
      </c>
      <c r="E352" s="67">
        <v>0</v>
      </c>
      <c r="F352" s="91">
        <f>F353</f>
        <v>2632.547</v>
      </c>
      <c r="G352" s="91">
        <v>0</v>
      </c>
    </row>
    <row r="353" spans="1:8" ht="41.25" customHeight="1" x14ac:dyDescent="0.2">
      <c r="A353" s="52">
        <v>0</v>
      </c>
      <c r="B353" s="29" t="s">
        <v>64</v>
      </c>
      <c r="C353" s="65">
        <v>1202</v>
      </c>
      <c r="D353" s="66" t="s">
        <v>38</v>
      </c>
      <c r="E353" s="67">
        <v>600</v>
      </c>
      <c r="F353" s="91">
        <f>F354</f>
        <v>2632.547</v>
      </c>
      <c r="G353" s="91">
        <v>0</v>
      </c>
    </row>
    <row r="354" spans="1:8" x14ac:dyDescent="0.2">
      <c r="A354" s="52">
        <v>0</v>
      </c>
      <c r="B354" s="29" t="s">
        <v>65</v>
      </c>
      <c r="C354" s="65">
        <v>1202</v>
      </c>
      <c r="D354" s="66" t="s">
        <v>38</v>
      </c>
      <c r="E354" s="67">
        <v>620</v>
      </c>
      <c r="F354" s="91">
        <v>2632.547</v>
      </c>
      <c r="G354" s="91">
        <v>0</v>
      </c>
    </row>
    <row r="355" spans="1:8" ht="25.5" x14ac:dyDescent="0.2">
      <c r="A355" s="59">
        <v>978</v>
      </c>
      <c r="B355" s="77" t="s">
        <v>165</v>
      </c>
      <c r="C355" s="78"/>
      <c r="D355" s="207"/>
      <c r="E355" s="207"/>
      <c r="F355" s="27">
        <f>F356</f>
        <v>1569.2729999999999</v>
      </c>
      <c r="G355" s="27">
        <f>G356</f>
        <v>0</v>
      </c>
    </row>
    <row r="356" spans="1:8" ht="38.25" x14ac:dyDescent="0.2">
      <c r="A356" s="59"/>
      <c r="B356" s="62" t="s">
        <v>48</v>
      </c>
      <c r="C356" s="78">
        <v>106</v>
      </c>
      <c r="D356" s="207"/>
      <c r="E356" s="207"/>
      <c r="F356" s="96">
        <f>F357</f>
        <v>1569.2729999999999</v>
      </c>
      <c r="G356" s="96">
        <f>G357</f>
        <v>0</v>
      </c>
    </row>
    <row r="357" spans="1:8" ht="55.5" customHeight="1" x14ac:dyDescent="0.2">
      <c r="A357" s="59"/>
      <c r="B357" s="29" t="s">
        <v>202</v>
      </c>
      <c r="C357" s="79">
        <v>106</v>
      </c>
      <c r="D357" s="67">
        <v>4900000000</v>
      </c>
      <c r="E357" s="67"/>
      <c r="F357" s="110">
        <f>F358+F360+F362</f>
        <v>1569.2729999999999</v>
      </c>
      <c r="G357" s="97">
        <f>G358+G360</f>
        <v>0</v>
      </c>
    </row>
    <row r="358" spans="1:8" ht="63.75" x14ac:dyDescent="0.2">
      <c r="A358" s="59"/>
      <c r="B358" s="29" t="s">
        <v>42</v>
      </c>
      <c r="C358" s="79">
        <v>106</v>
      </c>
      <c r="D358" s="67">
        <v>4900000000</v>
      </c>
      <c r="E358" s="67">
        <v>100</v>
      </c>
      <c r="F358" s="91">
        <f>F359</f>
        <v>1545.4849999999999</v>
      </c>
      <c r="G358" s="97"/>
    </row>
    <row r="359" spans="1:8" ht="25.5" x14ac:dyDescent="0.2">
      <c r="A359" s="59"/>
      <c r="B359" s="29" t="s">
        <v>43</v>
      </c>
      <c r="C359" s="79">
        <v>106</v>
      </c>
      <c r="D359" s="67">
        <v>4900000000</v>
      </c>
      <c r="E359" s="67">
        <v>120</v>
      </c>
      <c r="F359" s="91">
        <v>1545.4849999999999</v>
      </c>
      <c r="G359" s="93"/>
    </row>
    <row r="360" spans="1:8" ht="25.5" x14ac:dyDescent="0.2">
      <c r="A360" s="59"/>
      <c r="B360" s="29" t="s">
        <v>44</v>
      </c>
      <c r="C360" s="79">
        <v>106</v>
      </c>
      <c r="D360" s="67">
        <v>4900000000</v>
      </c>
      <c r="E360" s="67">
        <v>200</v>
      </c>
      <c r="F360" s="91">
        <f>F361</f>
        <v>18.5</v>
      </c>
      <c r="G360" s="93"/>
    </row>
    <row r="361" spans="1:8" ht="55.9" customHeight="1" x14ac:dyDescent="0.2">
      <c r="A361" s="59"/>
      <c r="B361" s="29" t="s">
        <v>45</v>
      </c>
      <c r="C361" s="79">
        <v>106</v>
      </c>
      <c r="D361" s="67">
        <v>4900000000</v>
      </c>
      <c r="E361" s="67">
        <v>240</v>
      </c>
      <c r="F361" s="91">
        <v>18.5</v>
      </c>
      <c r="G361" s="93"/>
    </row>
    <row r="362" spans="1:8" ht="21.6" customHeight="1" x14ac:dyDescent="0.2">
      <c r="A362" s="81"/>
      <c r="B362" s="29" t="s">
        <v>46</v>
      </c>
      <c r="C362" s="79">
        <v>106</v>
      </c>
      <c r="D362" s="67">
        <v>4900000000</v>
      </c>
      <c r="E362" s="82">
        <v>800</v>
      </c>
      <c r="F362" s="91">
        <f>F363</f>
        <v>5.2880000000000003</v>
      </c>
      <c r="G362" s="93"/>
    </row>
    <row r="363" spans="1:8" ht="20.45" customHeight="1" x14ac:dyDescent="0.2">
      <c r="A363" s="81"/>
      <c r="B363" s="29" t="s">
        <v>47</v>
      </c>
      <c r="C363" s="79">
        <v>106</v>
      </c>
      <c r="D363" s="67">
        <v>4900000000</v>
      </c>
      <c r="E363" s="82">
        <v>850</v>
      </c>
      <c r="F363" s="91">
        <v>5.2880000000000003</v>
      </c>
      <c r="G363" s="93"/>
    </row>
    <row r="364" spans="1:8" ht="12.75" customHeight="1" x14ac:dyDescent="0.2">
      <c r="A364" s="217" t="s">
        <v>8</v>
      </c>
      <c r="B364" s="218"/>
      <c r="C364" s="218"/>
      <c r="D364" s="218"/>
      <c r="E364" s="219"/>
      <c r="F364" s="96">
        <f>F15+F57+F159+F355</f>
        <v>471424.74</v>
      </c>
      <c r="G364" s="96">
        <f>G15+G57+G159+G356</f>
        <v>203951.114</v>
      </c>
      <c r="H364" s="98" t="s">
        <v>234</v>
      </c>
    </row>
    <row r="365" spans="1:8" hidden="1" x14ac:dyDescent="0.2">
      <c r="A365" s="52">
        <v>0</v>
      </c>
      <c r="B365" s="29" t="s">
        <v>109</v>
      </c>
      <c r="C365" s="65">
        <v>0</v>
      </c>
      <c r="D365" s="66">
        <v>0</v>
      </c>
      <c r="E365" s="67">
        <v>0</v>
      </c>
      <c r="F365" s="91">
        <v>0</v>
      </c>
      <c r="G365" s="91">
        <v>0</v>
      </c>
    </row>
    <row r="366" spans="1:8" hidden="1" x14ac:dyDescent="0.2">
      <c r="A366" s="52">
        <v>0</v>
      </c>
      <c r="B366" s="29" t="s">
        <v>109</v>
      </c>
      <c r="C366" s="65">
        <v>0</v>
      </c>
      <c r="D366" s="66">
        <v>0</v>
      </c>
      <c r="E366" s="67">
        <v>0</v>
      </c>
      <c r="F366" s="91">
        <v>0</v>
      </c>
      <c r="G366" s="91">
        <v>0</v>
      </c>
    </row>
    <row r="367" spans="1:8" hidden="1" x14ac:dyDescent="0.2">
      <c r="A367" s="52">
        <v>0</v>
      </c>
      <c r="B367" s="29" t="s">
        <v>109</v>
      </c>
      <c r="C367" s="65">
        <v>0</v>
      </c>
      <c r="D367" s="66">
        <v>0</v>
      </c>
      <c r="E367" s="67">
        <v>0</v>
      </c>
      <c r="F367" s="91">
        <v>0</v>
      </c>
      <c r="G367" s="91">
        <v>0</v>
      </c>
    </row>
    <row r="368" spans="1:8" hidden="1" x14ac:dyDescent="0.2">
      <c r="A368" s="52">
        <v>0</v>
      </c>
      <c r="B368" s="29" t="s">
        <v>109</v>
      </c>
      <c r="C368" s="65">
        <v>0</v>
      </c>
      <c r="D368" s="66">
        <v>0</v>
      </c>
      <c r="E368" s="67">
        <v>0</v>
      </c>
      <c r="F368" s="91">
        <v>0</v>
      </c>
      <c r="G368" s="91">
        <v>0</v>
      </c>
    </row>
    <row r="369" spans="1:7" hidden="1" x14ac:dyDescent="0.2">
      <c r="A369" s="52">
        <v>0</v>
      </c>
      <c r="B369" s="29" t="s">
        <v>109</v>
      </c>
      <c r="C369" s="65">
        <v>0</v>
      </c>
      <c r="D369" s="66">
        <v>0</v>
      </c>
      <c r="E369" s="67">
        <v>0</v>
      </c>
      <c r="F369" s="91">
        <v>0</v>
      </c>
      <c r="G369" s="91">
        <v>0</v>
      </c>
    </row>
    <row r="370" spans="1:7" hidden="1" x14ac:dyDescent="0.2">
      <c r="A370" s="52">
        <v>0</v>
      </c>
      <c r="B370" s="29" t="s">
        <v>109</v>
      </c>
      <c r="C370" s="65">
        <v>0</v>
      </c>
      <c r="D370" s="66">
        <v>0</v>
      </c>
      <c r="E370" s="67">
        <v>0</v>
      </c>
      <c r="F370" s="91">
        <v>0</v>
      </c>
      <c r="G370" s="91">
        <v>0</v>
      </c>
    </row>
    <row r="371" spans="1:7" hidden="1" x14ac:dyDescent="0.2">
      <c r="A371" s="52">
        <v>0</v>
      </c>
      <c r="B371" s="29" t="s">
        <v>109</v>
      </c>
      <c r="C371" s="65">
        <v>0</v>
      </c>
      <c r="D371" s="66">
        <v>0</v>
      </c>
      <c r="E371" s="67">
        <v>0</v>
      </c>
      <c r="F371" s="91">
        <v>0</v>
      </c>
      <c r="G371" s="91">
        <v>0</v>
      </c>
    </row>
    <row r="372" spans="1:7" hidden="1" x14ac:dyDescent="0.2">
      <c r="A372" s="52">
        <v>0</v>
      </c>
      <c r="B372" s="29" t="s">
        <v>109</v>
      </c>
      <c r="C372" s="65">
        <v>0</v>
      </c>
      <c r="D372" s="66">
        <v>0</v>
      </c>
      <c r="E372" s="67">
        <v>0</v>
      </c>
      <c r="F372" s="91">
        <v>0</v>
      </c>
      <c r="G372" s="91">
        <v>0</v>
      </c>
    </row>
    <row r="373" spans="1:7" hidden="1" x14ac:dyDescent="0.2">
      <c r="A373" s="52">
        <v>0</v>
      </c>
      <c r="B373" s="29" t="s">
        <v>109</v>
      </c>
      <c r="C373" s="65">
        <v>0</v>
      </c>
      <c r="D373" s="66">
        <v>0</v>
      </c>
      <c r="E373" s="67">
        <v>0</v>
      </c>
      <c r="F373" s="91">
        <v>0</v>
      </c>
      <c r="G373" s="91">
        <v>0</v>
      </c>
    </row>
    <row r="374" spans="1:7" hidden="1" x14ac:dyDescent="0.2">
      <c r="A374" s="52">
        <v>0</v>
      </c>
      <c r="B374" s="29" t="s">
        <v>109</v>
      </c>
      <c r="C374" s="65">
        <v>0</v>
      </c>
      <c r="D374" s="66">
        <v>0</v>
      </c>
      <c r="E374" s="92">
        <v>0</v>
      </c>
      <c r="F374" s="99">
        <v>0</v>
      </c>
      <c r="G374" s="99">
        <v>0</v>
      </c>
    </row>
    <row r="375" spans="1:7" x14ac:dyDescent="0.2">
      <c r="E375" s="113"/>
      <c r="F375" s="28"/>
      <c r="G375" s="103"/>
    </row>
    <row r="376" spans="1:7" x14ac:dyDescent="0.2">
      <c r="E376" s="113"/>
      <c r="F376" s="104">
        <v>294415.21799999999</v>
      </c>
      <c r="G376" s="104">
        <v>51393.233</v>
      </c>
    </row>
    <row r="377" spans="1:7" x14ac:dyDescent="0.2">
      <c r="F377" s="105">
        <f>F376-F364</f>
        <v>-177009.522</v>
      </c>
      <c r="G377" s="105">
        <f>G376-G364</f>
        <v>-152557.88099999999</v>
      </c>
    </row>
    <row r="378" spans="1:7" x14ac:dyDescent="0.2">
      <c r="F378" s="105"/>
    </row>
    <row r="379" spans="1:7" x14ac:dyDescent="0.2">
      <c r="F379" s="104"/>
    </row>
    <row r="380" spans="1:7" x14ac:dyDescent="0.2">
      <c r="F380" s="105"/>
      <c r="G380" s="105"/>
    </row>
    <row r="382" spans="1:7" x14ac:dyDescent="0.2">
      <c r="F382" s="105"/>
    </row>
  </sheetData>
  <dataConsolidate link="1"/>
  <mergeCells count="14">
    <mergeCell ref="A1:G1"/>
    <mergeCell ref="A2:G2"/>
    <mergeCell ref="A3:G3"/>
    <mergeCell ref="A4:G4"/>
    <mergeCell ref="A5:G5"/>
    <mergeCell ref="A6:G6"/>
    <mergeCell ref="A9:G9"/>
    <mergeCell ref="F11:G12"/>
    <mergeCell ref="A364:E364"/>
    <mergeCell ref="A11:A13"/>
    <mergeCell ref="B11:B13"/>
    <mergeCell ref="C11:C13"/>
    <mergeCell ref="D11:D13"/>
    <mergeCell ref="E11:E13"/>
  </mergeCells>
  <pageMargins left="0.47244094488188981" right="0.19685039370078741" top="0.59055118110236227" bottom="0.43307086614173229" header="0" footer="0"/>
  <pageSetup paperSize="9" scale="86" fitToHeight="9" orientation="portrait" r:id="rId1"/>
  <headerFooter alignWithMargins="0"/>
  <rowBreaks count="1" manualBreakCount="1">
    <brk id="326" max="7" man="1"/>
  </rowBreaks>
  <drawing r:id="rId2"/>
  <legacyDrawing r:id="rId3"/>
  <controls>
    <mc:AlternateContent xmlns:mc="http://schemas.openxmlformats.org/markup-compatibility/2006">
      <mc:Choice Requires="x14">
        <control shapeId="1025" r:id="rId4" name="ToggleButton1">
          <controlPr defaultSize="0" print="0" autoLine="0" r:id="rId5">
            <anchor moveWithCells="1">
              <from>
                <xdr:col>26</xdr:col>
                <xdr:colOff>457200</xdr:colOff>
                <xdr:row>1</xdr:row>
                <xdr:rowOff>38100</xdr:rowOff>
              </from>
              <to>
                <xdr:col>32</xdr:col>
                <xdr:colOff>57150</xdr:colOff>
                <xdr:row>3</xdr:row>
                <xdr:rowOff>57150</xdr:rowOff>
              </to>
            </anchor>
          </controlPr>
        </control>
      </mc:Choice>
      <mc:Fallback>
        <control shapeId="1025" r:id="rId4" name="Toggle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K114"/>
  <sheetViews>
    <sheetView showZeros="0" tabSelected="1" view="pageBreakPreview" topLeftCell="A32" zoomScaleNormal="100" zoomScaleSheetLayoutView="100" workbookViewId="0">
      <selection sqref="A1:E1"/>
    </sheetView>
  </sheetViews>
  <sheetFormatPr defaultColWidth="9.140625" defaultRowHeight="12.75" x14ac:dyDescent="0.2"/>
  <cols>
    <col min="1" max="1" width="6.140625" style="119" bestFit="1" customWidth="1"/>
    <col min="2" max="2" width="65.85546875" style="120" customWidth="1"/>
    <col min="3" max="3" width="11.140625" style="109" customWidth="1"/>
    <col min="4" max="4" width="13.7109375" style="26" customWidth="1"/>
    <col min="5" max="5" width="2" style="31" customWidth="1"/>
    <col min="6" max="6" width="9.140625" style="31"/>
    <col min="7" max="16384" width="9.140625" style="5"/>
  </cols>
  <sheetData>
    <row r="1" spans="1:9" x14ac:dyDescent="0.2">
      <c r="A1" s="225" t="s">
        <v>241</v>
      </c>
      <c r="B1" s="225"/>
      <c r="C1" s="225"/>
      <c r="D1" s="225"/>
      <c r="E1" s="225"/>
    </row>
    <row r="2" spans="1:9" x14ac:dyDescent="0.2">
      <c r="A2" s="224" t="s">
        <v>244</v>
      </c>
      <c r="B2" s="224"/>
      <c r="C2" s="224"/>
      <c r="D2" s="224"/>
      <c r="E2" s="224"/>
    </row>
    <row r="3" spans="1:9" x14ac:dyDescent="0.2">
      <c r="A3" s="224" t="s">
        <v>0</v>
      </c>
      <c r="B3" s="224"/>
      <c r="C3" s="224"/>
      <c r="D3" s="224"/>
      <c r="E3" s="224"/>
    </row>
    <row r="4" spans="1:9" x14ac:dyDescent="0.2">
      <c r="A4" s="224" t="s">
        <v>115</v>
      </c>
      <c r="B4" s="224"/>
      <c r="C4" s="224"/>
      <c r="D4" s="224"/>
      <c r="E4" s="224"/>
    </row>
    <row r="5" spans="1:9" x14ac:dyDescent="0.2">
      <c r="A5" s="224" t="s">
        <v>114</v>
      </c>
      <c r="B5" s="224"/>
      <c r="C5" s="224"/>
      <c r="D5" s="224"/>
      <c r="E5" s="224"/>
    </row>
    <row r="6" spans="1:9" x14ac:dyDescent="0.2">
      <c r="A6" s="224" t="s">
        <v>180</v>
      </c>
      <c r="B6" s="224"/>
      <c r="C6" s="224"/>
      <c r="D6" s="224"/>
      <c r="E6" s="224"/>
    </row>
    <row r="7" spans="1:9" s="1" customFormat="1" ht="29.25" customHeight="1" x14ac:dyDescent="0.2">
      <c r="A7" s="228" t="s">
        <v>179</v>
      </c>
      <c r="B7" s="228"/>
      <c r="C7" s="228"/>
      <c r="D7" s="228"/>
    </row>
    <row r="8" spans="1:9" s="1" customFormat="1" ht="3.75" customHeight="1" x14ac:dyDescent="0.2">
      <c r="A8" s="114"/>
      <c r="B8" s="115"/>
      <c r="C8" s="80"/>
      <c r="D8" s="114"/>
    </row>
    <row r="9" spans="1:9" s="1" customFormat="1" ht="5.25" customHeight="1" x14ac:dyDescent="0.2">
      <c r="A9" s="222" t="s">
        <v>3</v>
      </c>
      <c r="B9" s="229" t="s">
        <v>154</v>
      </c>
      <c r="C9" s="230" t="s">
        <v>152</v>
      </c>
      <c r="D9" s="231"/>
    </row>
    <row r="10" spans="1:9" s="3" customFormat="1" ht="6.6" customHeight="1" x14ac:dyDescent="0.2">
      <c r="A10" s="222"/>
      <c r="B10" s="229"/>
      <c r="C10" s="232"/>
      <c r="D10" s="233"/>
      <c r="E10" s="115"/>
      <c r="F10" s="115"/>
    </row>
    <row r="11" spans="1:9" s="1" customFormat="1" ht="112.5" customHeight="1" x14ac:dyDescent="0.2">
      <c r="A11" s="222"/>
      <c r="B11" s="229"/>
      <c r="C11" s="116" t="s">
        <v>6</v>
      </c>
      <c r="D11" s="116" t="s">
        <v>167</v>
      </c>
    </row>
    <row r="12" spans="1:9" customFormat="1" ht="19.5" customHeight="1" x14ac:dyDescent="0.2">
      <c r="A12" s="63" t="s">
        <v>10</v>
      </c>
      <c r="B12" s="117" t="s">
        <v>39</v>
      </c>
      <c r="C12" s="27">
        <f>C13+C14+C15+C16+C18+C19</f>
        <v>95627.796999999991</v>
      </c>
      <c r="D12" s="27">
        <f>D13+D14+D15+D16+D18+D19</f>
        <v>5444.7099999999991</v>
      </c>
      <c r="E12" s="4"/>
      <c r="F12" s="210"/>
    </row>
    <row r="13" spans="1:9" s="1" customFormat="1" ht="25.5" x14ac:dyDescent="0.2">
      <c r="A13" s="65">
        <v>102</v>
      </c>
      <c r="B13" s="50" t="s">
        <v>89</v>
      </c>
      <c r="C13" s="91">
        <f>'4_Ведом'!F160</f>
        <v>3384.0329999999999</v>
      </c>
      <c r="D13" s="91">
        <f>'4_Ведом'!G160</f>
        <v>0</v>
      </c>
      <c r="E13" s="4"/>
      <c r="F13" s="31"/>
      <c r="G13" s="31"/>
      <c r="H13" s="31"/>
      <c r="I13" s="31"/>
    </row>
    <row r="14" spans="1:9" s="31" customFormat="1" ht="36.75" customHeight="1" x14ac:dyDescent="0.2">
      <c r="A14" s="65">
        <v>104</v>
      </c>
      <c r="B14" s="50" t="s">
        <v>40</v>
      </c>
      <c r="C14" s="91">
        <f>'4_Ведом'!F166+'4_Ведом'!F16</f>
        <v>22769.952000000001</v>
      </c>
      <c r="D14" s="91">
        <f>'4_Ведом'!G16+'4_Ведом'!G166</f>
        <v>854.89</v>
      </c>
      <c r="E14" s="4"/>
    </row>
    <row r="15" spans="1:9" s="31" customFormat="1" x14ac:dyDescent="0.2">
      <c r="A15" s="65">
        <v>105</v>
      </c>
      <c r="B15" s="50" t="s">
        <v>153</v>
      </c>
      <c r="C15" s="91">
        <f>'4_Ведом'!F191</f>
        <v>5.5140000000000002</v>
      </c>
      <c r="D15" s="91">
        <f>'4_Ведом'!G191</f>
        <v>5.5140000000000002</v>
      </c>
      <c r="E15" s="4"/>
    </row>
    <row r="16" spans="1:9" s="31" customFormat="1" ht="25.5" x14ac:dyDescent="0.2">
      <c r="A16" s="65">
        <v>106</v>
      </c>
      <c r="B16" s="50" t="s">
        <v>48</v>
      </c>
      <c r="C16" s="91">
        <f>'4_Ведом'!F26+'4_Ведом'!F356</f>
        <v>16548.385999999999</v>
      </c>
      <c r="D16" s="91">
        <f>'4_Ведом'!G26</f>
        <v>0</v>
      </c>
      <c r="E16" s="4"/>
    </row>
    <row r="17" spans="1:5" s="31" customFormat="1" hidden="1" x14ac:dyDescent="0.2">
      <c r="A17" s="65">
        <v>107</v>
      </c>
      <c r="B17" s="50" t="s">
        <v>130</v>
      </c>
      <c r="C17" s="91"/>
      <c r="D17" s="91"/>
      <c r="E17" s="4"/>
    </row>
    <row r="18" spans="1:5" s="31" customFormat="1" x14ac:dyDescent="0.2">
      <c r="A18" s="65">
        <v>111</v>
      </c>
      <c r="B18" s="50" t="s">
        <v>90</v>
      </c>
      <c r="C18" s="91">
        <f>'4_Ведом'!F196</f>
        <v>100</v>
      </c>
      <c r="D18" s="91">
        <f>'4_Ведом'!G196</f>
        <v>0</v>
      </c>
      <c r="E18" s="4"/>
    </row>
    <row r="19" spans="1:5" s="31" customFormat="1" x14ac:dyDescent="0.2">
      <c r="A19" s="65">
        <v>113</v>
      </c>
      <c r="B19" s="50" t="s">
        <v>61</v>
      </c>
      <c r="C19" s="91">
        <f>'4_Ведом'!F58+'4_Ведом'!F204+'4_Ведом'!F34</f>
        <v>52819.912000000004</v>
      </c>
      <c r="D19" s="91">
        <f>'4_Ведом'!G58+'4_Ведом'!G204</f>
        <v>4584.3059999999996</v>
      </c>
      <c r="E19" s="4"/>
    </row>
    <row r="20" spans="1:5" x14ac:dyDescent="0.2">
      <c r="A20" s="63">
        <v>300</v>
      </c>
      <c r="B20" s="117" t="s">
        <v>243</v>
      </c>
      <c r="C20" s="27">
        <f>C21</f>
        <v>876.92499999999995</v>
      </c>
      <c r="D20" s="27">
        <f>D21</f>
        <v>0</v>
      </c>
      <c r="E20" s="4"/>
    </row>
    <row r="21" spans="1:5" ht="25.5" x14ac:dyDescent="0.2">
      <c r="A21" s="65">
        <v>310</v>
      </c>
      <c r="B21" s="50" t="s">
        <v>242</v>
      </c>
      <c r="C21" s="91">
        <f>'4_Ведом'!F77</f>
        <v>876.92499999999995</v>
      </c>
      <c r="D21" s="91"/>
      <c r="E21" s="4"/>
    </row>
    <row r="22" spans="1:5" x14ac:dyDescent="0.2">
      <c r="A22" s="63" t="s">
        <v>19</v>
      </c>
      <c r="B22" s="117" t="s">
        <v>66</v>
      </c>
      <c r="C22" s="27">
        <f>C23+C24+C25+C26</f>
        <v>38291.407000000007</v>
      </c>
      <c r="D22" s="27">
        <f>D23+D24+D25+D26</f>
        <v>24540.095999999998</v>
      </c>
      <c r="E22" s="4"/>
    </row>
    <row r="23" spans="1:5" s="31" customFormat="1" x14ac:dyDescent="0.2">
      <c r="A23" s="65">
        <v>405</v>
      </c>
      <c r="B23" s="50" t="s">
        <v>96</v>
      </c>
      <c r="C23" s="91">
        <f>'4_Ведом'!F245</f>
        <v>19205.181000000004</v>
      </c>
      <c r="D23" s="91">
        <f>'4_Ведом'!G245</f>
        <v>13987.314999999999</v>
      </c>
      <c r="E23" s="4"/>
    </row>
    <row r="24" spans="1:5" s="31" customFormat="1" ht="11.25" customHeight="1" x14ac:dyDescent="0.2">
      <c r="A24" s="65">
        <v>408</v>
      </c>
      <c r="B24" s="50" t="s">
        <v>101</v>
      </c>
      <c r="C24" s="91">
        <f>'4_Ведом'!F280</f>
        <v>5503.7389999999996</v>
      </c>
      <c r="D24" s="91">
        <f>'4_Ведом'!G280</f>
        <v>0</v>
      </c>
      <c r="E24" s="4"/>
    </row>
    <row r="25" spans="1:5" s="31" customFormat="1" x14ac:dyDescent="0.2">
      <c r="A25" s="65">
        <v>409</v>
      </c>
      <c r="B25" s="50" t="s">
        <v>67</v>
      </c>
      <c r="C25" s="91">
        <f>'4_Ведом'!F78</f>
        <v>12761.773999999999</v>
      </c>
      <c r="D25" s="91">
        <f>'4_Ведом'!G78</f>
        <v>10400</v>
      </c>
      <c r="E25" s="4"/>
    </row>
    <row r="26" spans="1:5" s="31" customFormat="1" x14ac:dyDescent="0.2">
      <c r="A26" s="65">
        <v>412</v>
      </c>
      <c r="B26" s="50" t="s">
        <v>68</v>
      </c>
      <c r="C26" s="91">
        <f>'4_Ведом'!F82+'4_Ведом'!F288</f>
        <v>820.71299999999997</v>
      </c>
      <c r="D26" s="91">
        <f>'4_Ведом'!G82+'4_Ведом'!G288</f>
        <v>152.78100000000001</v>
      </c>
      <c r="E26" s="4"/>
    </row>
    <row r="27" spans="1:5" x14ac:dyDescent="0.2">
      <c r="A27" s="63" t="s">
        <v>21</v>
      </c>
      <c r="B27" s="117" t="s">
        <v>70</v>
      </c>
      <c r="C27" s="27">
        <f>C28+C29+C30+C31</f>
        <v>125844.13400000001</v>
      </c>
      <c r="D27" s="27">
        <f>D28+D29+D30+D31</f>
        <v>120094.145</v>
      </c>
      <c r="E27" s="4"/>
    </row>
    <row r="28" spans="1:5" s="31" customFormat="1" x14ac:dyDescent="0.2">
      <c r="A28" s="65">
        <v>501</v>
      </c>
      <c r="B28" s="50" t="s">
        <v>71</v>
      </c>
      <c r="C28" s="91">
        <f>'4_Ведом'!F93</f>
        <v>477.35300000000001</v>
      </c>
      <c r="D28" s="91">
        <v>0</v>
      </c>
      <c r="E28" s="4"/>
    </row>
    <row r="29" spans="1:5" s="31" customFormat="1" x14ac:dyDescent="0.2">
      <c r="A29" s="65">
        <v>502</v>
      </c>
      <c r="B29" s="50" t="s">
        <v>129</v>
      </c>
      <c r="C29" s="91">
        <f>'4_Ведом'!F295</f>
        <v>4444.4440000000004</v>
      </c>
      <c r="D29" s="91">
        <f>'4_Ведом'!G295</f>
        <v>4400</v>
      </c>
      <c r="E29" s="4"/>
    </row>
    <row r="30" spans="1:5" s="31" customFormat="1" x14ac:dyDescent="0.2">
      <c r="A30" s="65">
        <v>503</v>
      </c>
      <c r="B30" s="50" t="s">
        <v>122</v>
      </c>
      <c r="C30" s="91">
        <f>'4_Ведом'!F103</f>
        <v>1630.635</v>
      </c>
      <c r="D30" s="91">
        <f>'4_Ведом'!G103</f>
        <v>0</v>
      </c>
      <c r="E30" s="4"/>
    </row>
    <row r="31" spans="1:5" s="31" customFormat="1" x14ac:dyDescent="0.2">
      <c r="A31" s="65">
        <v>505</v>
      </c>
      <c r="B31" s="50" t="s">
        <v>240</v>
      </c>
      <c r="C31" s="91">
        <f>'4_Ведом'!F302</f>
        <v>119291.702</v>
      </c>
      <c r="D31" s="91">
        <f>'4_Ведом'!G302</f>
        <v>115694.145</v>
      </c>
      <c r="E31" s="4"/>
    </row>
    <row r="32" spans="1:5" s="32" customFormat="1" x14ac:dyDescent="0.2">
      <c r="A32" s="63">
        <v>600</v>
      </c>
      <c r="B32" s="117" t="s">
        <v>175</v>
      </c>
      <c r="C32" s="27">
        <f>C33</f>
        <v>920.78899999999999</v>
      </c>
      <c r="D32" s="27">
        <f>D33</f>
        <v>896</v>
      </c>
      <c r="E32" s="28"/>
    </row>
    <row r="33" spans="1:5" s="32" customFormat="1" x14ac:dyDescent="0.2">
      <c r="A33" s="65">
        <v>605</v>
      </c>
      <c r="B33" s="50" t="s">
        <v>173</v>
      </c>
      <c r="C33" s="91">
        <f>'4_Ведом'!F104</f>
        <v>920.78899999999999</v>
      </c>
      <c r="D33" s="91">
        <f>'4_Ведом'!G104</f>
        <v>896</v>
      </c>
      <c r="E33" s="28"/>
    </row>
    <row r="34" spans="1:5" x14ac:dyDescent="0.2">
      <c r="A34" s="63" t="s">
        <v>13</v>
      </c>
      <c r="B34" s="117" t="s">
        <v>49</v>
      </c>
      <c r="C34" s="27">
        <f>C35+C43+C44+C45</f>
        <v>90925.256999999998</v>
      </c>
      <c r="D34" s="27">
        <f>D35+D43+D44+D45</f>
        <v>28270.244000000002</v>
      </c>
      <c r="E34" s="4"/>
    </row>
    <row r="35" spans="1:5" s="31" customFormat="1" x14ac:dyDescent="0.2">
      <c r="A35" s="65">
        <v>701</v>
      </c>
      <c r="B35" s="50" t="s">
        <v>102</v>
      </c>
      <c r="C35" s="91">
        <f>'4_Ведом'!F303</f>
        <v>16600.617000000002</v>
      </c>
      <c r="D35" s="91">
        <f>'4_Ведом'!G303</f>
        <v>0</v>
      </c>
      <c r="E35" s="4"/>
    </row>
    <row r="36" spans="1:5" s="31" customFormat="1" ht="51" hidden="1" x14ac:dyDescent="0.2">
      <c r="A36" s="65">
        <v>701</v>
      </c>
      <c r="B36" s="50" t="s">
        <v>128</v>
      </c>
      <c r="C36" s="91" t="e">
        <f>C37</f>
        <v>#REF!</v>
      </c>
      <c r="D36" s="91" t="e">
        <f>D37</f>
        <v>#REF!</v>
      </c>
      <c r="E36" s="4"/>
    </row>
    <row r="37" spans="1:5" s="31" customFormat="1" ht="38.25" hidden="1" x14ac:dyDescent="0.2">
      <c r="A37" s="65">
        <v>701</v>
      </c>
      <c r="B37" s="50" t="s">
        <v>74</v>
      </c>
      <c r="C37" s="91" t="e">
        <f>C40</f>
        <v>#REF!</v>
      </c>
      <c r="D37" s="91" t="e">
        <f>D40</f>
        <v>#REF!</v>
      </c>
      <c r="E37" s="4"/>
    </row>
    <row r="38" spans="1:5" s="31" customFormat="1" ht="38.25" hidden="1" x14ac:dyDescent="0.2">
      <c r="A38" s="65">
        <v>701</v>
      </c>
      <c r="B38" s="50" t="s">
        <v>74</v>
      </c>
      <c r="C38" s="91">
        <v>0</v>
      </c>
      <c r="D38" s="91">
        <v>0</v>
      </c>
      <c r="E38" s="4"/>
    </row>
    <row r="39" spans="1:5" s="31" customFormat="1" ht="38.25" hidden="1" x14ac:dyDescent="0.2">
      <c r="A39" s="65">
        <v>701</v>
      </c>
      <c r="B39" s="50" t="s">
        <v>74</v>
      </c>
      <c r="C39" s="91">
        <v>0</v>
      </c>
      <c r="D39" s="91">
        <v>0</v>
      </c>
      <c r="E39" s="4"/>
    </row>
    <row r="40" spans="1:5" s="31" customFormat="1" ht="25.5" hidden="1" x14ac:dyDescent="0.2">
      <c r="A40" s="65">
        <v>701</v>
      </c>
      <c r="B40" s="50" t="s">
        <v>104</v>
      </c>
      <c r="C40" s="91" t="e">
        <f>C41</f>
        <v>#REF!</v>
      </c>
      <c r="D40" s="91" t="e">
        <f>D41</f>
        <v>#REF!</v>
      </c>
      <c r="E40" s="4"/>
    </row>
    <row r="41" spans="1:5" s="31" customFormat="1" ht="25.5" hidden="1" x14ac:dyDescent="0.2">
      <c r="A41" s="65">
        <v>701</v>
      </c>
      <c r="B41" s="50" t="s">
        <v>64</v>
      </c>
      <c r="C41" s="91" t="e">
        <f>C42</f>
        <v>#REF!</v>
      </c>
      <c r="D41" s="91" t="e">
        <f>D42</f>
        <v>#REF!</v>
      </c>
      <c r="E41" s="4"/>
    </row>
    <row r="42" spans="1:5" s="31" customFormat="1" hidden="1" x14ac:dyDescent="0.2">
      <c r="A42" s="65">
        <v>701</v>
      </c>
      <c r="B42" s="50" t="s">
        <v>65</v>
      </c>
      <c r="C42" s="91" t="e">
        <f>'4_Ведом'!#REF!</f>
        <v>#REF!</v>
      </c>
      <c r="D42" s="91" t="e">
        <f>'4_Ведом'!#REF!</f>
        <v>#REF!</v>
      </c>
      <c r="E42" s="4"/>
    </row>
    <row r="43" spans="1:5" s="31" customFormat="1" x14ac:dyDescent="0.2">
      <c r="A43" s="65">
        <v>702</v>
      </c>
      <c r="B43" s="50" t="s">
        <v>50</v>
      </c>
      <c r="C43" s="91">
        <f>'4_Ведом'!F41+'4_Ведом'!F318</f>
        <v>38034.748999999996</v>
      </c>
      <c r="D43" s="91">
        <f>'4_Ведом'!G41+'4_Ведом'!G318</f>
        <v>0</v>
      </c>
      <c r="E43" s="4"/>
    </row>
    <row r="44" spans="1:5" s="31" customFormat="1" ht="14.25" customHeight="1" x14ac:dyDescent="0.2">
      <c r="A44" s="65">
        <v>707</v>
      </c>
      <c r="B44" s="50" t="s">
        <v>118</v>
      </c>
      <c r="C44" s="91">
        <f>'4_Ведом'!F108+'4_Ведом'!F325</f>
        <v>4864.0450000000001</v>
      </c>
      <c r="D44" s="91">
        <f>'4_Ведом'!G108+'4_Ведом'!G325</f>
        <v>2122.5039999999999</v>
      </c>
      <c r="E44" s="4"/>
    </row>
    <row r="45" spans="1:5" s="31" customFormat="1" x14ac:dyDescent="0.2">
      <c r="A45" s="65">
        <v>709</v>
      </c>
      <c r="B45" s="50" t="s">
        <v>164</v>
      </c>
      <c r="C45" s="91">
        <f>'4_Ведом'!F334</f>
        <v>31425.846000000001</v>
      </c>
      <c r="D45" s="91">
        <f>'4_Ведом'!G334</f>
        <v>26147.74</v>
      </c>
      <c r="E45" s="4"/>
    </row>
    <row r="46" spans="1:5" x14ac:dyDescent="0.2">
      <c r="A46" s="63" t="s">
        <v>23</v>
      </c>
      <c r="B46" s="117" t="s">
        <v>75</v>
      </c>
      <c r="C46" s="27">
        <f>C47</f>
        <v>47095.72</v>
      </c>
      <c r="D46" s="27">
        <f>D47</f>
        <v>156.25</v>
      </c>
      <c r="E46" s="4"/>
    </row>
    <row r="47" spans="1:5" s="31" customFormat="1" x14ac:dyDescent="0.2">
      <c r="A47" s="65">
        <v>801</v>
      </c>
      <c r="B47" s="50" t="s">
        <v>76</v>
      </c>
      <c r="C47" s="91">
        <f>'4_Ведом'!F112+'4_Ведом'!F329</f>
        <v>47095.72</v>
      </c>
      <c r="D47" s="91">
        <f>'4_Ведом'!G112+'4_Ведом'!G329</f>
        <v>156.25</v>
      </c>
      <c r="E47" s="4"/>
    </row>
    <row r="48" spans="1:5" x14ac:dyDescent="0.2">
      <c r="A48" s="63" t="s">
        <v>24</v>
      </c>
      <c r="B48" s="117" t="s">
        <v>77</v>
      </c>
      <c r="C48" s="27">
        <f>C49+C50+C51+C79</f>
        <v>26787.028999999999</v>
      </c>
      <c r="D48" s="27">
        <f>D49+D50+D51+D79</f>
        <v>23259.668999999998</v>
      </c>
      <c r="E48" s="4"/>
    </row>
    <row r="49" spans="1:5" s="31" customFormat="1" ht="13.5" customHeight="1" x14ac:dyDescent="0.2">
      <c r="A49" s="65">
        <v>1001</v>
      </c>
      <c r="B49" s="50" t="s">
        <v>105</v>
      </c>
      <c r="C49" s="91">
        <f>'4_Ведом'!F338</f>
        <v>2804.0439999999999</v>
      </c>
      <c r="D49" s="91">
        <v>0</v>
      </c>
      <c r="E49" s="4"/>
    </row>
    <row r="50" spans="1:5" s="31" customFormat="1" hidden="1" x14ac:dyDescent="0.2">
      <c r="A50" s="65">
        <v>1003</v>
      </c>
      <c r="B50" s="50" t="s">
        <v>78</v>
      </c>
      <c r="C50" s="91">
        <f>'4_Ведом'!F119</f>
        <v>0</v>
      </c>
      <c r="D50" s="91">
        <f>'4_Ведом'!G119</f>
        <v>0</v>
      </c>
      <c r="E50" s="4"/>
    </row>
    <row r="51" spans="1:5" s="31" customFormat="1" x14ac:dyDescent="0.2">
      <c r="A51" s="65">
        <v>1004</v>
      </c>
      <c r="B51" s="50" t="s">
        <v>82</v>
      </c>
      <c r="C51" s="91">
        <f>'4_Ведом'!F126+'4_Ведом'!F342</f>
        <v>23133.755000000001</v>
      </c>
      <c r="D51" s="91">
        <f>'4_Ведом'!G126+'4_Ведом'!G342</f>
        <v>22581.438999999998</v>
      </c>
      <c r="E51" s="4"/>
    </row>
    <row r="52" spans="1:5" s="31" customFormat="1" hidden="1" x14ac:dyDescent="0.2">
      <c r="A52" s="65">
        <v>1004</v>
      </c>
      <c r="B52" s="50" t="s">
        <v>59</v>
      </c>
      <c r="C52" s="91">
        <v>0</v>
      </c>
      <c r="D52" s="91">
        <v>0</v>
      </c>
      <c r="E52" s="4"/>
    </row>
    <row r="53" spans="1:5" s="31" customFormat="1" hidden="1" x14ac:dyDescent="0.2">
      <c r="A53" s="65">
        <v>1004</v>
      </c>
      <c r="B53" s="50" t="s">
        <v>59</v>
      </c>
      <c r="C53" s="91">
        <v>0</v>
      </c>
      <c r="D53" s="91">
        <v>0</v>
      </c>
      <c r="E53" s="4"/>
    </row>
    <row r="54" spans="1:5" s="31" customFormat="1" hidden="1" x14ac:dyDescent="0.2">
      <c r="A54" s="65">
        <v>1004</v>
      </c>
      <c r="B54" s="50" t="s">
        <v>59</v>
      </c>
      <c r="C54" s="91">
        <v>0</v>
      </c>
      <c r="D54" s="91">
        <v>0</v>
      </c>
      <c r="E54" s="4"/>
    </row>
    <row r="55" spans="1:5" s="31" customFormat="1" hidden="1" x14ac:dyDescent="0.2">
      <c r="A55" s="65">
        <v>1004</v>
      </c>
      <c r="B55" s="50" t="s">
        <v>79</v>
      </c>
      <c r="C55" s="91">
        <v>0</v>
      </c>
      <c r="D55" s="91">
        <v>0</v>
      </c>
      <c r="E55" s="4"/>
    </row>
    <row r="56" spans="1:5" s="31" customFormat="1" hidden="1" x14ac:dyDescent="0.2">
      <c r="A56" s="65">
        <v>1004</v>
      </c>
      <c r="B56" s="50" t="s">
        <v>79</v>
      </c>
      <c r="C56" s="91">
        <v>0</v>
      </c>
      <c r="D56" s="91">
        <v>0</v>
      </c>
      <c r="E56" s="4"/>
    </row>
    <row r="57" spans="1:5" s="31" customFormat="1" hidden="1" x14ac:dyDescent="0.2">
      <c r="A57" s="65">
        <v>1004</v>
      </c>
      <c r="B57" s="50" t="s">
        <v>79</v>
      </c>
      <c r="C57" s="91">
        <v>0</v>
      </c>
      <c r="D57" s="91">
        <v>0</v>
      </c>
      <c r="E57" s="4"/>
    </row>
    <row r="58" spans="1:5" s="31" customFormat="1" ht="38.25" hidden="1" x14ac:dyDescent="0.2">
      <c r="A58" s="65">
        <v>1004</v>
      </c>
      <c r="B58" s="50" t="s">
        <v>83</v>
      </c>
      <c r="C58" s="91">
        <v>0</v>
      </c>
      <c r="D58" s="91">
        <v>0</v>
      </c>
      <c r="E58" s="4"/>
    </row>
    <row r="59" spans="1:5" s="31" customFormat="1" ht="38.25" hidden="1" x14ac:dyDescent="0.2">
      <c r="A59" s="65">
        <v>1004</v>
      </c>
      <c r="B59" s="50" t="s">
        <v>83</v>
      </c>
      <c r="C59" s="91">
        <v>0</v>
      </c>
      <c r="D59" s="91">
        <v>0</v>
      </c>
      <c r="E59" s="4"/>
    </row>
    <row r="60" spans="1:5" s="31" customFormat="1" ht="25.5" hidden="1" x14ac:dyDescent="0.2">
      <c r="A60" s="65">
        <v>1004</v>
      </c>
      <c r="B60" s="50" t="s">
        <v>84</v>
      </c>
      <c r="C60" s="91">
        <v>0</v>
      </c>
      <c r="D60" s="91">
        <v>0</v>
      </c>
      <c r="E60" s="4"/>
    </row>
    <row r="61" spans="1:5" s="31" customFormat="1" hidden="1" x14ac:dyDescent="0.2">
      <c r="A61" s="65">
        <v>1004</v>
      </c>
      <c r="B61" s="50" t="s">
        <v>85</v>
      </c>
      <c r="C61" s="91">
        <v>0</v>
      </c>
      <c r="D61" s="91">
        <v>0</v>
      </c>
      <c r="E61" s="4"/>
    </row>
    <row r="62" spans="1:5" s="31" customFormat="1" ht="25.5" hidden="1" x14ac:dyDescent="0.2">
      <c r="A62" s="65">
        <v>1004</v>
      </c>
      <c r="B62" s="50" t="s">
        <v>51</v>
      </c>
      <c r="C62" s="91">
        <v>0</v>
      </c>
      <c r="D62" s="91">
        <v>0</v>
      </c>
      <c r="E62" s="4"/>
    </row>
    <row r="63" spans="1:5" s="31" customFormat="1" hidden="1" x14ac:dyDescent="0.2">
      <c r="A63" s="65">
        <v>1004</v>
      </c>
      <c r="B63" s="50" t="s">
        <v>60</v>
      </c>
      <c r="C63" s="91">
        <v>0</v>
      </c>
      <c r="D63" s="91">
        <v>0</v>
      </c>
      <c r="E63" s="4"/>
    </row>
    <row r="64" spans="1:5" s="31" customFormat="1" hidden="1" x14ac:dyDescent="0.2">
      <c r="A64" s="65">
        <v>1004</v>
      </c>
      <c r="B64" s="50" t="s">
        <v>60</v>
      </c>
      <c r="C64" s="91">
        <v>0</v>
      </c>
      <c r="D64" s="91">
        <v>0</v>
      </c>
      <c r="E64" s="4"/>
    </row>
    <row r="65" spans="1:5" s="31" customFormat="1" ht="51" hidden="1" x14ac:dyDescent="0.2">
      <c r="A65" s="65">
        <v>1004</v>
      </c>
      <c r="B65" s="50" t="s">
        <v>86</v>
      </c>
      <c r="C65" s="91">
        <v>0</v>
      </c>
      <c r="D65" s="91">
        <v>0</v>
      </c>
      <c r="E65" s="4"/>
    </row>
    <row r="66" spans="1:5" s="31" customFormat="1" ht="51" hidden="1" x14ac:dyDescent="0.2">
      <c r="A66" s="65">
        <v>1004</v>
      </c>
      <c r="B66" s="50" t="s">
        <v>86</v>
      </c>
      <c r="C66" s="91">
        <v>0</v>
      </c>
      <c r="D66" s="91">
        <v>0</v>
      </c>
      <c r="E66" s="4"/>
    </row>
    <row r="67" spans="1:5" s="31" customFormat="1" ht="25.5" hidden="1" x14ac:dyDescent="0.2">
      <c r="A67" s="65">
        <v>1004</v>
      </c>
      <c r="B67" s="50" t="s">
        <v>84</v>
      </c>
      <c r="C67" s="91">
        <v>0</v>
      </c>
      <c r="D67" s="91">
        <v>0</v>
      </c>
      <c r="E67" s="4"/>
    </row>
    <row r="68" spans="1:5" s="31" customFormat="1" hidden="1" x14ac:dyDescent="0.2">
      <c r="A68" s="65">
        <v>1004</v>
      </c>
      <c r="B68" s="50" t="s">
        <v>85</v>
      </c>
      <c r="C68" s="91">
        <v>0</v>
      </c>
      <c r="D68" s="91">
        <v>0</v>
      </c>
      <c r="E68" s="4"/>
    </row>
    <row r="69" spans="1:5" s="31" customFormat="1" hidden="1" x14ac:dyDescent="0.2">
      <c r="A69" s="65" t="s">
        <v>116</v>
      </c>
      <c r="B69" s="50" t="s">
        <v>59</v>
      </c>
      <c r="C69" s="91" t="e">
        <f t="shared" ref="C69:D71" si="0">C70</f>
        <v>#REF!</v>
      </c>
      <c r="D69" s="91" t="e">
        <f t="shared" si="0"/>
        <v>#REF!</v>
      </c>
      <c r="E69" s="4"/>
    </row>
    <row r="70" spans="1:5" s="31" customFormat="1" ht="25.5" hidden="1" x14ac:dyDescent="0.2">
      <c r="A70" s="65" t="s">
        <v>116</v>
      </c>
      <c r="B70" s="50" t="s">
        <v>123</v>
      </c>
      <c r="C70" s="91" t="e">
        <f>C71+C75</f>
        <v>#REF!</v>
      </c>
      <c r="D70" s="91" t="e">
        <f>D71+D75</f>
        <v>#REF!</v>
      </c>
      <c r="E70" s="4"/>
    </row>
    <row r="71" spans="1:5" s="31" customFormat="1" hidden="1" x14ac:dyDescent="0.2">
      <c r="A71" s="65" t="s">
        <v>116</v>
      </c>
      <c r="B71" s="50" t="s">
        <v>133</v>
      </c>
      <c r="C71" s="91" t="e">
        <f t="shared" si="0"/>
        <v>#REF!</v>
      </c>
      <c r="D71" s="91" t="e">
        <f t="shared" si="0"/>
        <v>#REF!</v>
      </c>
      <c r="E71" s="4"/>
    </row>
    <row r="72" spans="1:5" s="31" customFormat="1" ht="51" hidden="1" x14ac:dyDescent="0.2">
      <c r="A72" s="65">
        <v>1004</v>
      </c>
      <c r="B72" s="50" t="s">
        <v>135</v>
      </c>
      <c r="C72" s="91" t="e">
        <f>C73</f>
        <v>#REF!</v>
      </c>
      <c r="D72" s="91" t="e">
        <f>D73</f>
        <v>#REF!</v>
      </c>
      <c r="E72" s="4"/>
    </row>
    <row r="73" spans="1:5" s="31" customFormat="1" ht="25.5" hidden="1" x14ac:dyDescent="0.2">
      <c r="A73" s="65" t="s">
        <v>116</v>
      </c>
      <c r="B73" s="50" t="s">
        <v>126</v>
      </c>
      <c r="C73" s="91" t="e">
        <f>C74</f>
        <v>#REF!</v>
      </c>
      <c r="D73" s="91" t="e">
        <f>D74</f>
        <v>#REF!</v>
      </c>
      <c r="E73" s="4"/>
    </row>
    <row r="74" spans="1:5" s="31" customFormat="1" hidden="1" x14ac:dyDescent="0.2">
      <c r="A74" s="65" t="s">
        <v>116</v>
      </c>
      <c r="B74" s="50" t="s">
        <v>127</v>
      </c>
      <c r="C74" s="91" t="e">
        <f>'4_Ведом'!#REF!</f>
        <v>#REF!</v>
      </c>
      <c r="D74" s="91" t="e">
        <f>'4_Ведом'!#REF!</f>
        <v>#REF!</v>
      </c>
      <c r="E74" s="4"/>
    </row>
    <row r="75" spans="1:5" s="31" customFormat="1" ht="54" hidden="1" customHeight="1" x14ac:dyDescent="0.2">
      <c r="A75" s="65" t="s">
        <v>116</v>
      </c>
      <c r="B75" s="50" t="s">
        <v>120</v>
      </c>
      <c r="C75" s="91" t="e">
        <f t="shared" ref="C75:D77" si="1">C76</f>
        <v>#REF!</v>
      </c>
      <c r="D75" s="91" t="e">
        <f t="shared" si="1"/>
        <v>#REF!</v>
      </c>
      <c r="E75" s="4"/>
    </row>
    <row r="76" spans="1:5" s="31" customFormat="1" ht="38.25" hidden="1" x14ac:dyDescent="0.2">
      <c r="A76" s="65">
        <v>1004</v>
      </c>
      <c r="B76" s="50" t="s">
        <v>83</v>
      </c>
      <c r="C76" s="91" t="e">
        <f t="shared" si="1"/>
        <v>#REF!</v>
      </c>
      <c r="D76" s="91" t="e">
        <f t="shared" si="1"/>
        <v>#REF!</v>
      </c>
      <c r="E76" s="4"/>
    </row>
    <row r="77" spans="1:5" s="31" customFormat="1" ht="25.5" hidden="1" x14ac:dyDescent="0.2">
      <c r="A77" s="65" t="s">
        <v>116</v>
      </c>
      <c r="B77" s="50" t="s">
        <v>126</v>
      </c>
      <c r="C77" s="91" t="e">
        <f t="shared" si="1"/>
        <v>#REF!</v>
      </c>
      <c r="D77" s="91" t="e">
        <f t="shared" si="1"/>
        <v>#REF!</v>
      </c>
      <c r="E77" s="4"/>
    </row>
    <row r="78" spans="1:5" s="31" customFormat="1" ht="13.5" hidden="1" customHeight="1" x14ac:dyDescent="0.2">
      <c r="A78" s="65" t="s">
        <v>116</v>
      </c>
      <c r="B78" s="50" t="s">
        <v>127</v>
      </c>
      <c r="C78" s="91" t="e">
        <f>'4_Ведом'!#REF!</f>
        <v>#REF!</v>
      </c>
      <c r="D78" s="91" t="e">
        <f>'4_Ведом'!#REF!</f>
        <v>#REF!</v>
      </c>
      <c r="E78" s="4"/>
    </row>
    <row r="79" spans="1:5" s="31" customFormat="1" x14ac:dyDescent="0.2">
      <c r="A79" s="118">
        <f>'4_Ведом'!C135</f>
        <v>1006</v>
      </c>
      <c r="B79" s="50" t="s">
        <v>138</v>
      </c>
      <c r="C79" s="91">
        <f>'4_Ведом'!F135</f>
        <v>849.23</v>
      </c>
      <c r="D79" s="91">
        <f>'4_Ведом'!G135</f>
        <v>678.23</v>
      </c>
      <c r="E79" s="4"/>
    </row>
    <row r="80" spans="1:5" ht="38.25" hidden="1" x14ac:dyDescent="0.2">
      <c r="A80" s="118">
        <v>1006</v>
      </c>
      <c r="B80" s="50" t="s">
        <v>137</v>
      </c>
      <c r="C80" s="91" t="e">
        <f t="shared" ref="C80:D81" si="2">C81</f>
        <v>#REF!</v>
      </c>
      <c r="D80" s="91" t="e">
        <f t="shared" si="2"/>
        <v>#REF!</v>
      </c>
      <c r="E80" s="4"/>
    </row>
    <row r="81" spans="1:5" ht="25.5" hidden="1" x14ac:dyDescent="0.2">
      <c r="A81" s="118">
        <v>1006</v>
      </c>
      <c r="B81" s="30" t="s">
        <v>136</v>
      </c>
      <c r="C81" s="91" t="e">
        <f t="shared" si="2"/>
        <v>#REF!</v>
      </c>
      <c r="D81" s="91" t="e">
        <f t="shared" si="2"/>
        <v>#REF!</v>
      </c>
      <c r="E81" s="4"/>
    </row>
    <row r="82" spans="1:5" ht="25.5" hidden="1" x14ac:dyDescent="0.2">
      <c r="A82" s="118">
        <v>1006</v>
      </c>
      <c r="B82" s="50" t="str">
        <f>'4_Ведом'!B141</f>
        <v>Предоставление субсидий бюджетным, автономным учреждениям и иным некоммерческим организациям</v>
      </c>
      <c r="C82" s="91" t="e">
        <f>#REF!</f>
        <v>#REF!</v>
      </c>
      <c r="D82" s="91" t="e">
        <f>#REF!</f>
        <v>#REF!</v>
      </c>
      <c r="E82" s="4"/>
    </row>
    <row r="83" spans="1:5" x14ac:dyDescent="0.2">
      <c r="A83" s="63" t="s">
        <v>26</v>
      </c>
      <c r="B83" s="117" t="s">
        <v>87</v>
      </c>
      <c r="C83" s="27">
        <f>C84</f>
        <v>5780.7210000000005</v>
      </c>
      <c r="D83" s="27">
        <f>D84</f>
        <v>900</v>
      </c>
      <c r="E83" s="4"/>
    </row>
    <row r="84" spans="1:5" s="31" customFormat="1" x14ac:dyDescent="0.2">
      <c r="A84" s="65">
        <v>1101</v>
      </c>
      <c r="B84" s="50" t="s">
        <v>88</v>
      </c>
      <c r="C84" s="91">
        <f>'4_Ведом'!F147</f>
        <v>5780.7210000000005</v>
      </c>
      <c r="D84" s="91">
        <f>'4_Ведом'!G147</f>
        <v>900</v>
      </c>
      <c r="E84" s="4"/>
    </row>
    <row r="85" spans="1:5" x14ac:dyDescent="0.2">
      <c r="A85" s="63">
        <v>1200</v>
      </c>
      <c r="B85" s="117" t="s">
        <v>107</v>
      </c>
      <c r="C85" s="27">
        <f>C86</f>
        <v>2632.547</v>
      </c>
      <c r="D85" s="27">
        <v>0</v>
      </c>
      <c r="E85" s="4"/>
    </row>
    <row r="86" spans="1:5" s="31" customFormat="1" x14ac:dyDescent="0.2">
      <c r="A86" s="65">
        <v>1202</v>
      </c>
      <c r="B86" s="50" t="s">
        <v>108</v>
      </c>
      <c r="C86" s="91">
        <f>'4_Ведом'!F351</f>
        <v>2632.547</v>
      </c>
      <c r="D86" s="91">
        <f>'4_Ведом'!G351</f>
        <v>0</v>
      </c>
      <c r="E86" s="4"/>
    </row>
    <row r="87" spans="1:5" ht="25.5" x14ac:dyDescent="0.2">
      <c r="A87" s="63" t="s">
        <v>14</v>
      </c>
      <c r="B87" s="117" t="s">
        <v>162</v>
      </c>
      <c r="C87" s="27">
        <f>C88</f>
        <v>2491.5</v>
      </c>
      <c r="D87" s="27">
        <v>0</v>
      </c>
      <c r="E87" s="4"/>
    </row>
    <row r="88" spans="1:5" s="31" customFormat="1" x14ac:dyDescent="0.2">
      <c r="A88" s="65">
        <v>1301</v>
      </c>
      <c r="B88" s="50" t="s">
        <v>156</v>
      </c>
      <c r="C88" s="91">
        <f>'4_Ведом'!F45</f>
        <v>2491.5</v>
      </c>
      <c r="D88" s="91">
        <v>0</v>
      </c>
      <c r="E88" s="4"/>
    </row>
    <row r="89" spans="1:5" ht="25.5" x14ac:dyDescent="0.2">
      <c r="A89" s="63" t="s">
        <v>15</v>
      </c>
      <c r="B89" s="117" t="s">
        <v>163</v>
      </c>
      <c r="C89" s="27">
        <f>C90+C91</f>
        <v>34150.914000000004</v>
      </c>
      <c r="D89" s="27">
        <f>D90+D91</f>
        <v>390</v>
      </c>
      <c r="E89" s="4"/>
    </row>
    <row r="90" spans="1:5" s="31" customFormat="1" ht="25.5" x14ac:dyDescent="0.2">
      <c r="A90" s="65">
        <v>1401</v>
      </c>
      <c r="B90" s="50" t="s">
        <v>57</v>
      </c>
      <c r="C90" s="91">
        <f>'4_Ведом'!F49</f>
        <v>16328.55</v>
      </c>
      <c r="D90" s="91">
        <f>'4_Ведом'!G49</f>
        <v>390</v>
      </c>
      <c r="E90" s="4"/>
    </row>
    <row r="91" spans="1:5" s="31" customFormat="1" x14ac:dyDescent="0.2">
      <c r="A91" s="65">
        <v>1403</v>
      </c>
      <c r="B91" s="50" t="s">
        <v>155</v>
      </c>
      <c r="C91" s="91">
        <f>'4_Ведом'!F53</f>
        <v>17822.364000000001</v>
      </c>
      <c r="D91" s="91">
        <f>'4_Ведом'!G53</f>
        <v>0</v>
      </c>
      <c r="E91" s="4"/>
    </row>
    <row r="92" spans="1:5" ht="12.75" customHeight="1" x14ac:dyDescent="0.2">
      <c r="A92" s="226" t="s">
        <v>8</v>
      </c>
      <c r="B92" s="227"/>
      <c r="C92" s="27">
        <f>C12+C20+C22+C27+C32+C34+C46+C48+C83+C85+C87+C89</f>
        <v>471424.74</v>
      </c>
      <c r="D92" s="27">
        <f>D12+D20+D22+D27+D32+D34+D46+D48+D83+D85+D87+D89</f>
        <v>203951.114</v>
      </c>
      <c r="E92" s="4" t="s">
        <v>234</v>
      </c>
    </row>
    <row r="93" spans="1:5" hidden="1" x14ac:dyDescent="0.2">
      <c r="A93" s="65">
        <v>0</v>
      </c>
      <c r="B93" s="50" t="s">
        <v>110</v>
      </c>
      <c r="C93" s="91">
        <v>0</v>
      </c>
      <c r="D93" s="91">
        <v>0</v>
      </c>
      <c r="E93" s="4"/>
    </row>
    <row r="94" spans="1:5" hidden="1" x14ac:dyDescent="0.2">
      <c r="A94" s="65">
        <v>0</v>
      </c>
      <c r="B94" s="50" t="s">
        <v>110</v>
      </c>
      <c r="C94" s="91">
        <v>0</v>
      </c>
      <c r="D94" s="91">
        <v>0</v>
      </c>
      <c r="E94" s="4"/>
    </row>
    <row r="95" spans="1:5" hidden="1" x14ac:dyDescent="0.2">
      <c r="A95" s="65">
        <v>0</v>
      </c>
      <c r="B95" s="50" t="s">
        <v>110</v>
      </c>
      <c r="C95" s="91">
        <v>0</v>
      </c>
      <c r="D95" s="91">
        <v>0</v>
      </c>
      <c r="E95" s="4"/>
    </row>
    <row r="96" spans="1:5" hidden="1" x14ac:dyDescent="0.2">
      <c r="A96" s="65">
        <v>0</v>
      </c>
      <c r="B96" s="50" t="s">
        <v>110</v>
      </c>
      <c r="C96" s="91">
        <v>0</v>
      </c>
      <c r="D96" s="91">
        <v>0</v>
      </c>
      <c r="E96" s="4"/>
    </row>
    <row r="97" spans="1:11" hidden="1" x14ac:dyDescent="0.2">
      <c r="A97" s="65">
        <v>0</v>
      </c>
      <c r="B97" s="50" t="s">
        <v>110</v>
      </c>
      <c r="C97" s="91">
        <v>0</v>
      </c>
      <c r="D97" s="91">
        <v>0</v>
      </c>
      <c r="E97" s="4"/>
    </row>
    <row r="98" spans="1:11" hidden="1" x14ac:dyDescent="0.2">
      <c r="A98" s="65">
        <v>0</v>
      </c>
      <c r="B98" s="50" t="s">
        <v>110</v>
      </c>
      <c r="C98" s="91">
        <v>0</v>
      </c>
      <c r="D98" s="91">
        <v>0</v>
      </c>
      <c r="E98" s="4"/>
    </row>
    <row r="99" spans="1:11" hidden="1" x14ac:dyDescent="0.2">
      <c r="A99" s="65">
        <v>0</v>
      </c>
      <c r="B99" s="50" t="s">
        <v>110</v>
      </c>
      <c r="C99" s="91">
        <v>0</v>
      </c>
      <c r="D99" s="91">
        <v>0</v>
      </c>
      <c r="E99" s="4"/>
    </row>
    <row r="100" spans="1:11" hidden="1" x14ac:dyDescent="0.2">
      <c r="A100" s="65">
        <v>0</v>
      </c>
      <c r="B100" s="50" t="s">
        <v>110</v>
      </c>
      <c r="C100" s="91">
        <v>0</v>
      </c>
      <c r="D100" s="91">
        <v>0</v>
      </c>
      <c r="E100" s="4"/>
    </row>
    <row r="101" spans="1:11" hidden="1" x14ac:dyDescent="0.2">
      <c r="A101" s="65">
        <v>0</v>
      </c>
      <c r="B101" s="50" t="s">
        <v>110</v>
      </c>
      <c r="C101" s="91">
        <v>0</v>
      </c>
      <c r="D101" s="91">
        <v>0</v>
      </c>
      <c r="E101" s="4"/>
    </row>
    <row r="102" spans="1:11" hidden="1" x14ac:dyDescent="0.2">
      <c r="A102" s="65">
        <v>0</v>
      </c>
      <c r="B102" s="50" t="s">
        <v>110</v>
      </c>
      <c r="C102" s="91">
        <v>0</v>
      </c>
      <c r="D102" s="91">
        <v>0</v>
      </c>
      <c r="E102" s="4"/>
    </row>
    <row r="103" spans="1:11" hidden="1" x14ac:dyDescent="0.2">
      <c r="A103" s="65">
        <v>0</v>
      </c>
      <c r="B103" s="50" t="s">
        <v>110</v>
      </c>
      <c r="C103" s="91">
        <v>0</v>
      </c>
      <c r="D103" s="91">
        <v>0</v>
      </c>
      <c r="E103" s="4"/>
    </row>
    <row r="104" spans="1:11" x14ac:dyDescent="0.2">
      <c r="C104" s="121"/>
    </row>
    <row r="106" spans="1:11" s="12" customFormat="1" ht="71.650000000000006" customHeight="1" x14ac:dyDescent="0.2">
      <c r="A106" s="122"/>
      <c r="B106" s="123"/>
      <c r="C106" s="124"/>
      <c r="D106" s="125"/>
      <c r="E106" s="126"/>
      <c r="F106" s="126"/>
      <c r="G106" s="5"/>
      <c r="K106" s="5"/>
    </row>
    <row r="107" spans="1:11" s="12" customFormat="1" x14ac:dyDescent="0.2">
      <c r="A107" s="122"/>
      <c r="B107" s="123"/>
      <c r="C107" s="124"/>
      <c r="D107" s="125"/>
      <c r="E107" s="126"/>
      <c r="F107" s="126"/>
      <c r="G107" s="5"/>
      <c r="K107" s="5"/>
    </row>
    <row r="108" spans="1:11" s="12" customFormat="1" x14ac:dyDescent="0.2">
      <c r="A108" s="122"/>
      <c r="B108" s="123"/>
      <c r="C108" s="124"/>
      <c r="D108" s="125"/>
      <c r="E108" s="126"/>
      <c r="F108" s="126"/>
      <c r="G108" s="5"/>
    </row>
    <row r="109" spans="1:11" s="12" customFormat="1" x14ac:dyDescent="0.2">
      <c r="A109" s="122"/>
      <c r="B109" s="123"/>
      <c r="C109" s="124"/>
      <c r="D109" s="125"/>
      <c r="E109" s="126"/>
      <c r="F109" s="126"/>
      <c r="G109" s="5"/>
    </row>
    <row r="110" spans="1:11" s="12" customFormat="1" x14ac:dyDescent="0.2">
      <c r="A110" s="122"/>
      <c r="B110" s="123"/>
      <c r="C110" s="124"/>
      <c r="D110" s="125"/>
      <c r="E110" s="126"/>
      <c r="F110" s="126"/>
    </row>
    <row r="111" spans="1:11" x14ac:dyDescent="0.2">
      <c r="B111" s="127"/>
      <c r="G111" s="12"/>
      <c r="K111" s="12"/>
    </row>
    <row r="112" spans="1:11" x14ac:dyDescent="0.2">
      <c r="B112" s="127"/>
      <c r="G112" s="12"/>
      <c r="K112" s="12"/>
    </row>
    <row r="113" spans="2:7" x14ac:dyDescent="0.2">
      <c r="B113" s="127"/>
      <c r="G113" s="12"/>
    </row>
    <row r="114" spans="2:7" x14ac:dyDescent="0.2">
      <c r="G114" s="12"/>
    </row>
  </sheetData>
  <sheetProtection selectLockedCells="1" selectUnlockedCells="1"/>
  <mergeCells count="11">
    <mergeCell ref="A92:B92"/>
    <mergeCell ref="A7:D7"/>
    <mergeCell ref="A9:A11"/>
    <mergeCell ref="B9:B11"/>
    <mergeCell ref="C9:D10"/>
    <mergeCell ref="A6:E6"/>
    <mergeCell ref="A1:E1"/>
    <mergeCell ref="A2:E2"/>
    <mergeCell ref="A3:E3"/>
    <mergeCell ref="A4:E4"/>
    <mergeCell ref="A5:E5"/>
  </mergeCells>
  <pageMargins left="0.78740157480314965" right="0.39370078740157483" top="0.59055118110236227" bottom="0.59055118110236227" header="0" footer="0"/>
  <pageSetup paperSize="9" scale="87" firstPageNumber="0" orientation="portrait" r:id="rId1"/>
  <headerFooter alignWithMargins="0"/>
  <rowBreaks count="1" manualBreakCount="1">
    <brk id="92" max="4" man="1"/>
  </rowBreaks>
  <drawing r:id="rId2"/>
  <legacyDrawing r:id="rId3"/>
  <controls>
    <mc:AlternateContent xmlns:mc="http://schemas.openxmlformats.org/markup-compatibility/2006">
      <mc:Choice Requires="x14">
        <control shapeId="2049" r:id="rId4" name="ToggleButton1">
          <controlPr defaultSize="0" print="0" autoLine="0" r:id="rId5">
            <anchor moveWithCells="1">
              <from>
                <xdr:col>23</xdr:col>
                <xdr:colOff>0</xdr:colOff>
                <xdr:row>6</xdr:row>
                <xdr:rowOff>0</xdr:rowOff>
              </from>
              <to>
                <xdr:col>28</xdr:col>
                <xdr:colOff>590550</xdr:colOff>
                <xdr:row>6</xdr:row>
                <xdr:rowOff>180975</xdr:rowOff>
              </to>
            </anchor>
          </controlPr>
        </control>
      </mc:Choice>
      <mc:Fallback>
        <control shapeId="2049" r:id="rId4" name="Toggle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H247"/>
  <sheetViews>
    <sheetView view="pageBreakPreview" topLeftCell="A11" zoomScaleSheetLayoutView="100" workbookViewId="0">
      <selection activeCell="J167" sqref="J167"/>
    </sheetView>
  </sheetViews>
  <sheetFormatPr defaultColWidth="9.140625" defaultRowHeight="12.75" x14ac:dyDescent="0.2"/>
  <cols>
    <col min="1" max="1" width="82.140625" style="25" customWidth="1"/>
    <col min="2" max="2" width="14.85546875" style="25" customWidth="1"/>
    <col min="3" max="3" width="11" style="25" customWidth="1"/>
    <col min="4" max="4" width="12.28515625" style="109" customWidth="1"/>
    <col min="5" max="5" width="14.7109375" style="26" customWidth="1"/>
    <col min="6" max="6" width="2" style="32" customWidth="1"/>
    <col min="7" max="7" width="14.7109375" style="6" customWidth="1"/>
    <col min="8" max="16384" width="9.140625" style="6"/>
  </cols>
  <sheetData>
    <row r="1" spans="1:7" hidden="1" x14ac:dyDescent="0.2">
      <c r="A1" s="234"/>
      <c r="B1" s="234"/>
      <c r="C1" s="234"/>
      <c r="D1" s="234"/>
      <c r="E1" s="234"/>
      <c r="F1" s="234"/>
    </row>
    <row r="2" spans="1:7" x14ac:dyDescent="0.2">
      <c r="A2" s="208" t="s">
        <v>248</v>
      </c>
      <c r="B2" s="208"/>
      <c r="C2" s="208"/>
      <c r="D2" s="208"/>
      <c r="E2" s="208"/>
      <c r="F2" s="208"/>
    </row>
    <row r="3" spans="1:7" s="7" customFormat="1" ht="14.25" x14ac:dyDescent="0.2">
      <c r="A3" s="20"/>
      <c r="B3" s="20"/>
      <c r="C3" s="20"/>
      <c r="D3" s="20"/>
      <c r="E3" s="20" t="s">
        <v>235</v>
      </c>
      <c r="F3" s="19"/>
    </row>
    <row r="4" spans="1:7" s="1" customFormat="1" ht="14.25" x14ac:dyDescent="0.2">
      <c r="A4" s="20"/>
      <c r="B4" s="20"/>
      <c r="C4" s="20"/>
      <c r="D4" s="20"/>
      <c r="E4" s="21" t="s">
        <v>0</v>
      </c>
      <c r="F4" s="128"/>
      <c r="G4" s="2"/>
    </row>
    <row r="5" spans="1:7" s="1" customFormat="1" ht="14.25" x14ac:dyDescent="0.2">
      <c r="A5" s="20"/>
      <c r="B5" s="20"/>
      <c r="C5" s="20"/>
      <c r="D5" s="20"/>
      <c r="E5" s="21" t="s">
        <v>115</v>
      </c>
      <c r="F5" s="128"/>
      <c r="G5" s="2"/>
    </row>
    <row r="6" spans="1:7" s="1" customFormat="1" ht="14.25" x14ac:dyDescent="0.2">
      <c r="A6" s="20"/>
      <c r="B6" s="20"/>
      <c r="C6" s="20"/>
      <c r="D6" s="20"/>
      <c r="E6" s="21" t="s">
        <v>114</v>
      </c>
      <c r="F6" s="128"/>
      <c r="G6" s="2"/>
    </row>
    <row r="7" spans="1:7" s="1" customFormat="1" ht="14.25" x14ac:dyDescent="0.2">
      <c r="A7" s="19"/>
      <c r="B7" s="19"/>
      <c r="C7" s="19"/>
      <c r="D7" s="19"/>
      <c r="E7" s="204" t="s">
        <v>180</v>
      </c>
      <c r="F7" s="128"/>
      <c r="G7" s="2"/>
    </row>
    <row r="8" spans="1:7" s="1" customFormat="1" ht="8.65" customHeight="1" x14ac:dyDescent="0.2">
      <c r="A8" s="204"/>
      <c r="B8" s="204"/>
      <c r="C8" s="204"/>
      <c r="D8" s="204"/>
      <c r="E8" s="204"/>
      <c r="F8" s="128"/>
      <c r="G8" s="2"/>
    </row>
    <row r="9" spans="1:7" s="7" customFormat="1" ht="28.15" customHeight="1" x14ac:dyDescent="0.2">
      <c r="A9" s="235" t="s">
        <v>181</v>
      </c>
      <c r="B9" s="235"/>
      <c r="C9" s="235"/>
      <c r="D9" s="235"/>
      <c r="E9" s="235"/>
      <c r="F9" s="19"/>
    </row>
    <row r="10" spans="1:7" s="7" customFormat="1" ht="14.25" x14ac:dyDescent="0.2">
      <c r="A10" s="57"/>
      <c r="B10" s="57"/>
      <c r="C10" s="57"/>
      <c r="D10" s="57"/>
      <c r="E10" s="19"/>
      <c r="F10" s="19"/>
    </row>
    <row r="11" spans="1:7" s="7" customFormat="1" ht="14.25" customHeight="1" x14ac:dyDescent="0.2">
      <c r="A11" s="221" t="s">
        <v>9</v>
      </c>
      <c r="B11" s="238" t="s">
        <v>4</v>
      </c>
      <c r="C11" s="238" t="s">
        <v>5</v>
      </c>
      <c r="D11" s="236" t="s">
        <v>152</v>
      </c>
      <c r="E11" s="237"/>
      <c r="F11" s="19"/>
    </row>
    <row r="12" spans="1:7" s="7" customFormat="1" ht="114" customHeight="1" x14ac:dyDescent="0.2">
      <c r="A12" s="221"/>
      <c r="B12" s="239"/>
      <c r="C12" s="239"/>
      <c r="D12" s="209" t="s">
        <v>6</v>
      </c>
      <c r="E12" s="22" t="s">
        <v>167</v>
      </c>
      <c r="F12" s="19"/>
    </row>
    <row r="13" spans="1:7" ht="25.5" x14ac:dyDescent="0.2">
      <c r="A13" s="43" t="s">
        <v>182</v>
      </c>
      <c r="B13" s="43" t="str">
        <f>'4_Ведом'!D17</f>
        <v>0100000000</v>
      </c>
      <c r="C13" s="43"/>
      <c r="D13" s="44">
        <f>D14+D16+D23+D18+D21</f>
        <v>53142.875999999997</v>
      </c>
      <c r="E13" s="44">
        <f>E14+E16+E23+E18+E21</f>
        <v>390</v>
      </c>
      <c r="F13" s="109"/>
      <c r="G13" s="42"/>
    </row>
    <row r="14" spans="1:7" ht="38.25" x14ac:dyDescent="0.2">
      <c r="A14" s="11" t="s">
        <v>42</v>
      </c>
      <c r="B14" s="11" t="s">
        <v>11</v>
      </c>
      <c r="C14" s="11">
        <v>100</v>
      </c>
      <c r="D14" s="33">
        <f>D15</f>
        <v>15179.849999999999</v>
      </c>
      <c r="E14" s="33">
        <f>E15</f>
        <v>0</v>
      </c>
    </row>
    <row r="15" spans="1:7" x14ac:dyDescent="0.2">
      <c r="A15" s="11" t="s">
        <v>43</v>
      </c>
      <c r="B15" s="11" t="s">
        <v>11</v>
      </c>
      <c r="C15" s="11">
        <v>120</v>
      </c>
      <c r="D15" s="33">
        <f>'4_Ведом'!F19+'4_Ведом'!F29</f>
        <v>15179.849999999999</v>
      </c>
      <c r="E15" s="33">
        <f>'4_Ведом'!G19+'4_Ведом'!G29</f>
        <v>0</v>
      </c>
    </row>
    <row r="16" spans="1:7" x14ac:dyDescent="0.2">
      <c r="A16" s="29" t="s">
        <v>44</v>
      </c>
      <c r="B16" s="11" t="s">
        <v>11</v>
      </c>
      <c r="C16" s="11">
        <v>200</v>
      </c>
      <c r="D16" s="33">
        <f>D17</f>
        <v>594.55700000000002</v>
      </c>
      <c r="E16" s="33">
        <f>E17</f>
        <v>0</v>
      </c>
    </row>
    <row r="17" spans="1:7" x14ac:dyDescent="0.2">
      <c r="A17" s="11" t="s">
        <v>45</v>
      </c>
      <c r="B17" s="11" t="s">
        <v>11</v>
      </c>
      <c r="C17" s="11">
        <v>240</v>
      </c>
      <c r="D17" s="33">
        <f>'4_Ведом'!F21+'4_Ведом'!F31+'4_Ведом'!F37</f>
        <v>594.55700000000002</v>
      </c>
      <c r="E17" s="33">
        <f>'4_Ведом'!G21+'4_Ведом'!G31+'4_Ведом'!G37</f>
        <v>0</v>
      </c>
    </row>
    <row r="18" spans="1:7" x14ac:dyDescent="0.2">
      <c r="A18" s="11" t="s">
        <v>52</v>
      </c>
      <c r="B18" s="11" t="s">
        <v>11</v>
      </c>
      <c r="C18" s="11">
        <v>500</v>
      </c>
      <c r="D18" s="33">
        <f>D19+D20</f>
        <v>34858.347999999998</v>
      </c>
      <c r="E18" s="33">
        <f>E19+E20</f>
        <v>390</v>
      </c>
    </row>
    <row r="19" spans="1:7" x14ac:dyDescent="0.2">
      <c r="A19" s="11" t="s">
        <v>58</v>
      </c>
      <c r="B19" s="11" t="s">
        <v>11</v>
      </c>
      <c r="C19" s="11">
        <v>510</v>
      </c>
      <c r="D19" s="33">
        <f>'4_Ведом'!F52</f>
        <v>16328.55</v>
      </c>
      <c r="E19" s="33">
        <f>'4_Ведом'!G52+'4_Ведом'!G56</f>
        <v>390</v>
      </c>
    </row>
    <row r="20" spans="1:7" x14ac:dyDescent="0.2">
      <c r="A20" s="11" t="s">
        <v>53</v>
      </c>
      <c r="B20" s="11" t="s">
        <v>11</v>
      </c>
      <c r="C20" s="11">
        <v>540</v>
      </c>
      <c r="D20" s="33">
        <f>'4_Ведом'!F44+'4_Ведом'!F56</f>
        <v>18529.798000000003</v>
      </c>
      <c r="E20" s="33">
        <f>'4_Ведом'!G44</f>
        <v>0</v>
      </c>
    </row>
    <row r="21" spans="1:7" x14ac:dyDescent="0.2">
      <c r="A21" s="11" t="s">
        <v>55</v>
      </c>
      <c r="B21" s="11" t="s">
        <v>11</v>
      </c>
      <c r="C21" s="11">
        <v>700</v>
      </c>
      <c r="D21" s="33">
        <f>D22</f>
        <v>2491.5</v>
      </c>
      <c r="E21" s="33">
        <f>E22</f>
        <v>0</v>
      </c>
    </row>
    <row r="22" spans="1:7" x14ac:dyDescent="0.2">
      <c r="A22" s="11" t="s">
        <v>56</v>
      </c>
      <c r="B22" s="11" t="s">
        <v>11</v>
      </c>
      <c r="C22" s="11">
        <v>730</v>
      </c>
      <c r="D22" s="33">
        <f>'4_Ведом'!F48</f>
        <v>2491.5</v>
      </c>
      <c r="E22" s="33">
        <f>'4_Ведом'!G48</f>
        <v>0</v>
      </c>
    </row>
    <row r="23" spans="1:7" x14ac:dyDescent="0.2">
      <c r="A23" s="11" t="s">
        <v>46</v>
      </c>
      <c r="B23" s="11" t="s">
        <v>11</v>
      </c>
      <c r="C23" s="11">
        <v>800</v>
      </c>
      <c r="D23" s="33">
        <f>D24</f>
        <v>18.620999999999999</v>
      </c>
      <c r="E23" s="33">
        <f>E24</f>
        <v>0</v>
      </c>
    </row>
    <row r="24" spans="1:7" x14ac:dyDescent="0.2">
      <c r="A24" s="11" t="s">
        <v>47</v>
      </c>
      <c r="B24" s="11" t="s">
        <v>11</v>
      </c>
      <c r="C24" s="11">
        <v>850</v>
      </c>
      <c r="D24" s="33">
        <f>'4_Ведом'!F33</f>
        <v>18.620999999999999</v>
      </c>
      <c r="E24" s="33">
        <f>'4_Ведом'!G33</f>
        <v>0</v>
      </c>
    </row>
    <row r="25" spans="1:7" ht="25.5" x14ac:dyDescent="0.2">
      <c r="A25" s="43" t="s">
        <v>183</v>
      </c>
      <c r="B25" s="43" t="str">
        <f>'4_Ведом'!D59</f>
        <v>0200000000</v>
      </c>
      <c r="C25" s="43"/>
      <c r="D25" s="44">
        <f>D26+D28+D32+D34+D30</f>
        <v>20974.761999999999</v>
      </c>
      <c r="E25" s="44">
        <f>E26+E28+E32+E34+E30</f>
        <v>15130.541000000001</v>
      </c>
      <c r="G25" s="107"/>
    </row>
    <row r="26" spans="1:7" ht="38.25" x14ac:dyDescent="0.2">
      <c r="A26" s="11" t="s">
        <v>42</v>
      </c>
      <c r="B26" s="11" t="s">
        <v>17</v>
      </c>
      <c r="C26" s="11">
        <v>100</v>
      </c>
      <c r="D26" s="33">
        <f>D27</f>
        <v>3422.518</v>
      </c>
      <c r="E26" s="33">
        <f>E27</f>
        <v>0</v>
      </c>
    </row>
    <row r="27" spans="1:7" x14ac:dyDescent="0.2">
      <c r="A27" s="11" t="s">
        <v>43</v>
      </c>
      <c r="B27" s="11" t="s">
        <v>17</v>
      </c>
      <c r="C27" s="11">
        <v>120</v>
      </c>
      <c r="D27" s="33">
        <f>'4_Ведом'!F61</f>
        <v>3422.518</v>
      </c>
      <c r="E27" s="33">
        <f>'4_Ведом'!G61</f>
        <v>0</v>
      </c>
    </row>
    <row r="28" spans="1:7" x14ac:dyDescent="0.2">
      <c r="A28" s="29" t="s">
        <v>44</v>
      </c>
      <c r="B28" s="11" t="s">
        <v>17</v>
      </c>
      <c r="C28" s="11">
        <v>200</v>
      </c>
      <c r="D28" s="33">
        <f>D29</f>
        <v>2928.4850000000001</v>
      </c>
      <c r="E28" s="33">
        <f>E29</f>
        <v>1048.7809999999999</v>
      </c>
    </row>
    <row r="29" spans="1:7" x14ac:dyDescent="0.2">
      <c r="A29" s="11" t="s">
        <v>45</v>
      </c>
      <c r="B29" s="11" t="s">
        <v>17</v>
      </c>
      <c r="C29" s="11">
        <v>240</v>
      </c>
      <c r="D29" s="33">
        <f>'4_Ведом'!F63+'4_Ведом'!F99+'4_Ведом'!F85+'4_Ведом'!F107</f>
        <v>2928.4850000000001</v>
      </c>
      <c r="E29" s="33">
        <f>'4_Ведом'!G63+'4_Ведом'!G99+'4_Ведом'!G85+'4_Ведом'!G107</f>
        <v>1048.7809999999999</v>
      </c>
    </row>
    <row r="30" spans="1:7" x14ac:dyDescent="0.2">
      <c r="A30" s="11" t="s">
        <v>80</v>
      </c>
      <c r="B30" s="11" t="s">
        <v>17</v>
      </c>
      <c r="C30" s="11">
        <v>300</v>
      </c>
      <c r="D30" s="33">
        <f>D31</f>
        <v>0</v>
      </c>
      <c r="E30" s="33">
        <f>E31</f>
        <v>0</v>
      </c>
    </row>
    <row r="31" spans="1:7" x14ac:dyDescent="0.2">
      <c r="A31" s="11" t="s">
        <v>81</v>
      </c>
      <c r="B31" s="11" t="s">
        <v>17</v>
      </c>
      <c r="C31" s="11">
        <v>320</v>
      </c>
      <c r="D31" s="33">
        <f>'4_Ведом'!F122+'4_Ведом'!F132</f>
        <v>0</v>
      </c>
      <c r="E31" s="33">
        <f>'4_Ведом'!G122+'4_Ведом'!G132</f>
        <v>0</v>
      </c>
    </row>
    <row r="32" spans="1:7" x14ac:dyDescent="0.2">
      <c r="A32" s="11" t="s">
        <v>84</v>
      </c>
      <c r="B32" s="11" t="s">
        <v>17</v>
      </c>
      <c r="C32" s="11">
        <v>400</v>
      </c>
      <c r="D32" s="33">
        <f>D33</f>
        <v>14081.76</v>
      </c>
      <c r="E32" s="33">
        <f>E33</f>
        <v>14081.76</v>
      </c>
    </row>
    <row r="33" spans="1:7" x14ac:dyDescent="0.2">
      <c r="A33" s="11" t="s">
        <v>127</v>
      </c>
      <c r="B33" s="11" t="s">
        <v>17</v>
      </c>
      <c r="C33" s="11">
        <v>410</v>
      </c>
      <c r="D33" s="33">
        <f>'4_Ведом'!F134</f>
        <v>14081.76</v>
      </c>
      <c r="E33" s="33">
        <f>'4_Ведом'!G134</f>
        <v>14081.76</v>
      </c>
    </row>
    <row r="34" spans="1:7" x14ac:dyDescent="0.2">
      <c r="A34" s="11" t="s">
        <v>46</v>
      </c>
      <c r="B34" s="11" t="s">
        <v>17</v>
      </c>
      <c r="C34" s="11">
        <v>800</v>
      </c>
      <c r="D34" s="33">
        <f>D35</f>
        <v>541.99900000000002</v>
      </c>
      <c r="E34" s="33">
        <f>E35</f>
        <v>0</v>
      </c>
    </row>
    <row r="35" spans="1:7" x14ac:dyDescent="0.2">
      <c r="A35" s="11" t="s">
        <v>47</v>
      </c>
      <c r="B35" s="11" t="s">
        <v>17</v>
      </c>
      <c r="C35" s="11">
        <v>850</v>
      </c>
      <c r="D35" s="33">
        <f>'4_Ведом'!F65</f>
        <v>541.99900000000002</v>
      </c>
      <c r="E35" s="33">
        <f>'4_Ведом'!G65</f>
        <v>0</v>
      </c>
    </row>
    <row r="36" spans="1:7" ht="38.25" customHeight="1" x14ac:dyDescent="0.2">
      <c r="A36" s="43" t="s">
        <v>196</v>
      </c>
      <c r="B36" s="43" t="str">
        <f>'4_Ведом'!D246</f>
        <v>0300000000</v>
      </c>
      <c r="C36" s="43"/>
      <c r="D36" s="44">
        <f>D37+D39+D41</f>
        <v>18938.120000000003</v>
      </c>
      <c r="E36" s="44">
        <f>E37+E39+E41</f>
        <v>13987.314999999999</v>
      </c>
    </row>
    <row r="37" spans="1:7" ht="38.25" x14ac:dyDescent="0.2">
      <c r="A37" s="11" t="s">
        <v>42</v>
      </c>
      <c r="B37" s="11" t="s">
        <v>32</v>
      </c>
      <c r="C37" s="11">
        <v>100</v>
      </c>
      <c r="D37" s="33">
        <f>D38</f>
        <v>8478.0480000000007</v>
      </c>
      <c r="E37" s="33">
        <f>E38</f>
        <v>3799.2150000000001</v>
      </c>
    </row>
    <row r="38" spans="1:7" x14ac:dyDescent="0.2">
      <c r="A38" s="11" t="s">
        <v>43</v>
      </c>
      <c r="B38" s="11" t="s">
        <v>32</v>
      </c>
      <c r="C38" s="11">
        <v>120</v>
      </c>
      <c r="D38" s="33">
        <f>'4_Ведом'!F253</f>
        <v>8478.0480000000007</v>
      </c>
      <c r="E38" s="33">
        <f>'4_Ведом'!G253</f>
        <v>3799.2150000000001</v>
      </c>
    </row>
    <row r="39" spans="1:7" x14ac:dyDescent="0.2">
      <c r="A39" s="29" t="s">
        <v>44</v>
      </c>
      <c r="B39" s="11" t="s">
        <v>32</v>
      </c>
      <c r="C39" s="11">
        <v>200</v>
      </c>
      <c r="D39" s="33">
        <f>D40</f>
        <v>932.00199999999995</v>
      </c>
      <c r="E39" s="33">
        <f>E40</f>
        <v>660.03</v>
      </c>
    </row>
    <row r="40" spans="1:7" x14ac:dyDescent="0.2">
      <c r="A40" s="11" t="s">
        <v>45</v>
      </c>
      <c r="B40" s="11" t="s">
        <v>32</v>
      </c>
      <c r="C40" s="11">
        <v>240</v>
      </c>
      <c r="D40" s="33">
        <f>'4_Ведом'!F255</f>
        <v>932.00199999999995</v>
      </c>
      <c r="E40" s="33">
        <f>'4_Ведом'!G255</f>
        <v>660.03</v>
      </c>
    </row>
    <row r="41" spans="1:7" x14ac:dyDescent="0.2">
      <c r="A41" s="11" t="s">
        <v>46</v>
      </c>
      <c r="B41" s="11" t="s">
        <v>32</v>
      </c>
      <c r="C41" s="11">
        <v>800</v>
      </c>
      <c r="D41" s="33">
        <f>D42</f>
        <v>9528.07</v>
      </c>
      <c r="E41" s="33">
        <f>E42</f>
        <v>9528.07</v>
      </c>
    </row>
    <row r="42" spans="1:7" ht="25.5" x14ac:dyDescent="0.2">
      <c r="A42" s="11" t="s">
        <v>99</v>
      </c>
      <c r="B42" s="11" t="s">
        <v>32</v>
      </c>
      <c r="C42" s="11">
        <v>810</v>
      </c>
      <c r="D42" s="33">
        <f>'4_Ведом'!F270</f>
        <v>9528.07</v>
      </c>
      <c r="E42" s="33">
        <f>'4_Ведом'!G270</f>
        <v>9528.07</v>
      </c>
    </row>
    <row r="43" spans="1:7" ht="51" x14ac:dyDescent="0.2">
      <c r="A43" s="43" t="s">
        <v>184</v>
      </c>
      <c r="B43" s="43" t="str">
        <f>'4_Ведом'!D66</f>
        <v>0400000000</v>
      </c>
      <c r="C43" s="48"/>
      <c r="D43" s="89">
        <f>D44</f>
        <v>29981.96</v>
      </c>
      <c r="E43" s="89">
        <f>E44</f>
        <v>0</v>
      </c>
    </row>
    <row r="44" spans="1:7" ht="25.5" x14ac:dyDescent="0.2">
      <c r="A44" s="11" t="s">
        <v>64</v>
      </c>
      <c r="B44" s="11" t="s">
        <v>18</v>
      </c>
      <c r="C44" s="49">
        <v>600</v>
      </c>
      <c r="D44" s="10">
        <f>D45</f>
        <v>29981.96</v>
      </c>
      <c r="E44" s="10">
        <f>E45</f>
        <v>0</v>
      </c>
    </row>
    <row r="45" spans="1:7" x14ac:dyDescent="0.2">
      <c r="A45" s="11" t="s">
        <v>65</v>
      </c>
      <c r="B45" s="11" t="s">
        <v>18</v>
      </c>
      <c r="C45" s="49">
        <v>620</v>
      </c>
      <c r="D45" s="10">
        <f>'4_Ведом'!F68</f>
        <v>29981.96</v>
      </c>
      <c r="E45" s="10">
        <f>'4_Ведом'!G68</f>
        <v>0</v>
      </c>
    </row>
    <row r="46" spans="1:7" ht="25.5" x14ac:dyDescent="0.2">
      <c r="A46" s="43" t="s">
        <v>203</v>
      </c>
      <c r="B46" s="43" t="str">
        <f>'4_Ведом'!D109</f>
        <v>0500000000</v>
      </c>
      <c r="C46" s="43"/>
      <c r="D46" s="18">
        <f>D47</f>
        <v>48741.574999999997</v>
      </c>
      <c r="E46" s="18">
        <f>E47</f>
        <v>459.65</v>
      </c>
      <c r="G46" s="107"/>
    </row>
    <row r="47" spans="1:7" ht="25.5" x14ac:dyDescent="0.2">
      <c r="A47" s="11" t="s">
        <v>64</v>
      </c>
      <c r="B47" s="11" t="s">
        <v>22</v>
      </c>
      <c r="C47" s="13">
        <v>600</v>
      </c>
      <c r="D47" s="40">
        <f>D48</f>
        <v>48741.574999999997</v>
      </c>
      <c r="E47" s="40">
        <f>E48</f>
        <v>459.65</v>
      </c>
    </row>
    <row r="48" spans="1:7" x14ac:dyDescent="0.2">
      <c r="A48" s="11" t="s">
        <v>65</v>
      </c>
      <c r="B48" s="11" t="s">
        <v>22</v>
      </c>
      <c r="C48" s="13">
        <v>620</v>
      </c>
      <c r="D48" s="40">
        <f>'4_Ведом'!F111+'4_Ведом'!F115+'4_Ведом'!F155</f>
        <v>48741.574999999997</v>
      </c>
      <c r="E48" s="40">
        <f>'4_Ведом'!G111+'4_Ведом'!G115+'4_Ведом'!G155</f>
        <v>459.65</v>
      </c>
    </row>
    <row r="49" spans="1:7" ht="36.75" customHeight="1" x14ac:dyDescent="0.2">
      <c r="A49" s="43" t="s">
        <v>198</v>
      </c>
      <c r="B49" s="43" t="str">
        <f>'4_Ведом'!D319</f>
        <v>0600000000</v>
      </c>
      <c r="C49" s="43"/>
      <c r="D49" s="44">
        <f>D50</f>
        <v>86855.678</v>
      </c>
      <c r="E49" s="44">
        <f>E50</f>
        <v>27966.844000000001</v>
      </c>
    </row>
    <row r="50" spans="1:7" ht="25.5" x14ac:dyDescent="0.2">
      <c r="A50" s="11" t="s">
        <v>64</v>
      </c>
      <c r="B50" s="11" t="s">
        <v>35</v>
      </c>
      <c r="C50" s="11">
        <v>600</v>
      </c>
      <c r="D50" s="33">
        <f>D51</f>
        <v>86855.678</v>
      </c>
      <c r="E50" s="33">
        <f>E51</f>
        <v>27966.844000000001</v>
      </c>
    </row>
    <row r="51" spans="1:7" x14ac:dyDescent="0.2">
      <c r="A51" s="11" t="s">
        <v>65</v>
      </c>
      <c r="B51" s="11" t="s">
        <v>35</v>
      </c>
      <c r="C51" s="11">
        <v>620</v>
      </c>
      <c r="D51" s="33">
        <f>'4_Ведом'!F311+'4_Ведом'!F321+'4_Ведом'!F326+'4_Ведом'!F337</f>
        <v>86855.678</v>
      </c>
      <c r="E51" s="33">
        <f>'4_Ведом'!G311+'4_Ведом'!G321+'4_Ведом'!G326+'4_Ведом'!G337</f>
        <v>27966.844000000001</v>
      </c>
    </row>
    <row r="52" spans="1:7" ht="25.5" x14ac:dyDescent="0.2">
      <c r="A52" s="43" t="s">
        <v>201</v>
      </c>
      <c r="B52" s="43" t="str">
        <f>'4_Ведом'!D352</f>
        <v>0700000000</v>
      </c>
      <c r="C52" s="43"/>
      <c r="D52" s="44">
        <f>D53</f>
        <v>2632.547</v>
      </c>
      <c r="E52" s="44">
        <f>E53</f>
        <v>0</v>
      </c>
      <c r="G52" s="107"/>
    </row>
    <row r="53" spans="1:7" ht="25.5" x14ac:dyDescent="0.2">
      <c r="A53" s="11" t="s">
        <v>64</v>
      </c>
      <c r="B53" s="11" t="s">
        <v>38</v>
      </c>
      <c r="C53" s="11">
        <v>600</v>
      </c>
      <c r="D53" s="33">
        <f>D54</f>
        <v>2632.547</v>
      </c>
      <c r="E53" s="33">
        <f>E54</f>
        <v>0</v>
      </c>
    </row>
    <row r="54" spans="1:7" x14ac:dyDescent="0.2">
      <c r="A54" s="11" t="s">
        <v>65</v>
      </c>
      <c r="B54" s="11" t="s">
        <v>38</v>
      </c>
      <c r="C54" s="11">
        <v>620</v>
      </c>
      <c r="D54" s="33">
        <f>'4_Ведом'!F354</f>
        <v>2632.547</v>
      </c>
      <c r="E54" s="33">
        <f>'4_Ведом'!G354</f>
        <v>0</v>
      </c>
    </row>
    <row r="55" spans="1:7" ht="25.5" x14ac:dyDescent="0.2">
      <c r="A55" s="43" t="s">
        <v>197</v>
      </c>
      <c r="B55" s="43" t="str">
        <f>'4_Ведом'!D281</f>
        <v>0800000000</v>
      </c>
      <c r="C55" s="43"/>
      <c r="D55" s="44">
        <f>D56+D58+D60</f>
        <v>5503.7389999999996</v>
      </c>
      <c r="E55" s="44">
        <f>E56+E58</f>
        <v>0</v>
      </c>
    </row>
    <row r="56" spans="1:7" x14ac:dyDescent="0.2">
      <c r="A56" s="11" t="s">
        <v>44</v>
      </c>
      <c r="B56" s="11" t="s">
        <v>34</v>
      </c>
      <c r="C56" s="11">
        <v>200</v>
      </c>
      <c r="D56" s="33">
        <f>D57</f>
        <v>5.056</v>
      </c>
      <c r="E56" s="44"/>
    </row>
    <row r="57" spans="1:7" x14ac:dyDescent="0.2">
      <c r="A57" s="11" t="s">
        <v>45</v>
      </c>
      <c r="B57" s="11" t="s">
        <v>34</v>
      </c>
      <c r="C57" s="11">
        <v>240</v>
      </c>
      <c r="D57" s="33">
        <f>'4_Ведом'!F283</f>
        <v>5.056</v>
      </c>
      <c r="E57" s="44"/>
    </row>
    <row r="58" spans="1:7" ht="25.5" x14ac:dyDescent="0.2">
      <c r="A58" s="11" t="s">
        <v>64</v>
      </c>
      <c r="B58" s="11" t="s">
        <v>34</v>
      </c>
      <c r="C58" s="11">
        <v>600</v>
      </c>
      <c r="D58" s="33">
        <f>D59</f>
        <v>2679.72</v>
      </c>
      <c r="E58" s="33">
        <f>E59</f>
        <v>0</v>
      </c>
    </row>
    <row r="59" spans="1:7" x14ac:dyDescent="0.2">
      <c r="A59" s="11" t="s">
        <v>246</v>
      </c>
      <c r="B59" s="11" t="s">
        <v>34</v>
      </c>
      <c r="C59" s="11">
        <v>610</v>
      </c>
      <c r="D59" s="33">
        <f>'4_Ведом'!F285</f>
        <v>2679.72</v>
      </c>
      <c r="E59" s="33">
        <f>'4_Ведом'!G285</f>
        <v>0</v>
      </c>
    </row>
    <row r="60" spans="1:7" x14ac:dyDescent="0.2">
      <c r="A60" s="11" t="str">
        <f>'4_Ведом'!B256</f>
        <v>Иные бюджетные ассигнования</v>
      </c>
      <c r="B60" s="11" t="s">
        <v>34</v>
      </c>
      <c r="C60" s="11">
        <v>800</v>
      </c>
      <c r="D60" s="33">
        <f>D61</f>
        <v>2818.9630000000002</v>
      </c>
      <c r="E60" s="33"/>
    </row>
    <row r="61" spans="1:7" ht="15.75" customHeight="1" x14ac:dyDescent="0.2">
      <c r="A61" s="11" t="str">
        <f>'4_Ведом'!B257</f>
        <v>Уплата налогов, сборов и иных платежей</v>
      </c>
      <c r="B61" s="11" t="s">
        <v>34</v>
      </c>
      <c r="C61" s="11">
        <v>810</v>
      </c>
      <c r="D61" s="33">
        <f>'4_Ведом'!F287</f>
        <v>2818.9630000000002</v>
      </c>
      <c r="E61" s="33"/>
    </row>
    <row r="62" spans="1:7" ht="25.5" hidden="1" x14ac:dyDescent="0.2">
      <c r="A62" s="11" t="s">
        <v>126</v>
      </c>
      <c r="B62" s="11">
        <v>4400000000</v>
      </c>
      <c r="C62" s="11">
        <v>400</v>
      </c>
      <c r="D62" s="33" t="e">
        <f>D63</f>
        <v>#REF!</v>
      </c>
      <c r="E62" s="33" t="e">
        <f>E63</f>
        <v>#REF!</v>
      </c>
    </row>
    <row r="63" spans="1:7" hidden="1" x14ac:dyDescent="0.2">
      <c r="A63" s="11" t="s">
        <v>127</v>
      </c>
      <c r="B63" s="11">
        <v>4400000000</v>
      </c>
      <c r="C63" s="11">
        <v>410</v>
      </c>
      <c r="D63" s="33" t="e">
        <f>'4_Ведом'!#REF!</f>
        <v>#REF!</v>
      </c>
      <c r="E63" s="33" t="e">
        <f>'4_Ведом'!#REF!</f>
        <v>#REF!</v>
      </c>
    </row>
    <row r="64" spans="1:7" ht="25.5" x14ac:dyDescent="0.2">
      <c r="A64" s="43" t="s">
        <v>190</v>
      </c>
      <c r="B64" s="43" t="str">
        <f>'4_Ведом'!D127</f>
        <v>1000000000</v>
      </c>
      <c r="C64" s="43"/>
      <c r="D64" s="44">
        <f>D65</f>
        <v>1335.2850000000001</v>
      </c>
      <c r="E64" s="44">
        <f>E65</f>
        <v>782.96900000000005</v>
      </c>
    </row>
    <row r="65" spans="1:5" x14ac:dyDescent="0.2">
      <c r="A65" s="11" t="s">
        <v>80</v>
      </c>
      <c r="B65" s="11" t="s">
        <v>25</v>
      </c>
      <c r="C65" s="11">
        <v>300</v>
      </c>
      <c r="D65" s="33">
        <f>D66</f>
        <v>1335.2850000000001</v>
      </c>
      <c r="E65" s="33">
        <f>E66</f>
        <v>782.96900000000005</v>
      </c>
    </row>
    <row r="66" spans="1:5" x14ac:dyDescent="0.2">
      <c r="A66" s="11" t="s">
        <v>81</v>
      </c>
      <c r="B66" s="11" t="s">
        <v>25</v>
      </c>
      <c r="C66" s="11">
        <v>320</v>
      </c>
      <c r="D66" s="33">
        <f>'4_Ведом'!F129</f>
        <v>1335.2850000000001</v>
      </c>
      <c r="E66" s="33">
        <f>'4_Ведом'!G129</f>
        <v>782.96900000000005</v>
      </c>
    </row>
    <row r="67" spans="1:5" ht="41.25" customHeight="1" x14ac:dyDescent="0.2">
      <c r="A67" s="43" t="s">
        <v>185</v>
      </c>
      <c r="B67" s="43" t="str">
        <f>'4_Ведом'!D79</f>
        <v>1100000000</v>
      </c>
      <c r="C67" s="43"/>
      <c r="D67" s="44">
        <f>D68</f>
        <v>12761.773999999999</v>
      </c>
      <c r="E67" s="44">
        <f>E68</f>
        <v>10400</v>
      </c>
    </row>
    <row r="68" spans="1:5" x14ac:dyDescent="0.2">
      <c r="A68" s="29" t="s">
        <v>44</v>
      </c>
      <c r="B68" s="11" t="s">
        <v>20</v>
      </c>
      <c r="C68" s="11">
        <v>200</v>
      </c>
      <c r="D68" s="33">
        <f>D69</f>
        <v>12761.773999999999</v>
      </c>
      <c r="E68" s="33">
        <f>E69</f>
        <v>10400</v>
      </c>
    </row>
    <row r="69" spans="1:5" x14ac:dyDescent="0.2">
      <c r="A69" s="11" t="s">
        <v>45</v>
      </c>
      <c r="B69" s="11" t="s">
        <v>20</v>
      </c>
      <c r="C69" s="11">
        <v>240</v>
      </c>
      <c r="D69" s="33">
        <f>'4_Ведом'!F81</f>
        <v>12761.773999999999</v>
      </c>
      <c r="E69" s="33">
        <f>'4_Ведом'!G81</f>
        <v>10400</v>
      </c>
    </row>
    <row r="70" spans="1:5" ht="25.5" x14ac:dyDescent="0.2">
      <c r="A70" s="43" t="s">
        <v>170</v>
      </c>
      <c r="B70" s="43" t="str">
        <f>'4_Ведом'!D167</f>
        <v>1200000000</v>
      </c>
      <c r="C70" s="43"/>
      <c r="D70" s="44">
        <f>D71+D73+D75</f>
        <v>259.94799999999998</v>
      </c>
      <c r="E70" s="44">
        <f>E71+E73+E75</f>
        <v>239.94799999999998</v>
      </c>
    </row>
    <row r="71" spans="1:5" ht="38.25" x14ac:dyDescent="0.2">
      <c r="A71" s="11" t="s">
        <v>42</v>
      </c>
      <c r="B71" s="11" t="s">
        <v>30</v>
      </c>
      <c r="C71" s="11">
        <v>100</v>
      </c>
      <c r="D71" s="34">
        <f>D72</f>
        <v>209.95599999999999</v>
      </c>
      <c r="E71" s="34">
        <f>E72</f>
        <v>209.95599999999999</v>
      </c>
    </row>
    <row r="72" spans="1:5" x14ac:dyDescent="0.2">
      <c r="A72" s="11" t="s">
        <v>43</v>
      </c>
      <c r="B72" s="11" t="s">
        <v>30</v>
      </c>
      <c r="C72" s="11">
        <v>120</v>
      </c>
      <c r="D72" s="34">
        <f>'4_Ведом'!F169</f>
        <v>209.95599999999999</v>
      </c>
      <c r="E72" s="34">
        <f>'4_Ведом'!G169</f>
        <v>209.95599999999999</v>
      </c>
    </row>
    <row r="73" spans="1:5" x14ac:dyDescent="0.2">
      <c r="A73" s="29" t="s">
        <v>44</v>
      </c>
      <c r="B73" s="11" t="s">
        <v>30</v>
      </c>
      <c r="C73" s="11">
        <v>200</v>
      </c>
      <c r="D73" s="34">
        <f>D74</f>
        <v>29.992000000000001</v>
      </c>
      <c r="E73" s="34">
        <f>E74</f>
        <v>29.992000000000001</v>
      </c>
    </row>
    <row r="74" spans="1:5" x14ac:dyDescent="0.2">
      <c r="A74" s="11" t="s">
        <v>45</v>
      </c>
      <c r="B74" s="11" t="s">
        <v>30</v>
      </c>
      <c r="C74" s="11">
        <v>240</v>
      </c>
      <c r="D74" s="34">
        <f>'4_Ведом'!F171</f>
        <v>29.992000000000001</v>
      </c>
      <c r="E74" s="34">
        <f>'4_Ведом'!G171</f>
        <v>29.992000000000001</v>
      </c>
    </row>
    <row r="75" spans="1:5" ht="25.5" x14ac:dyDescent="0.2">
      <c r="A75" s="11" t="s">
        <v>64</v>
      </c>
      <c r="B75" s="11" t="s">
        <v>30</v>
      </c>
      <c r="C75" s="11">
        <v>600</v>
      </c>
      <c r="D75" s="34">
        <f>D76</f>
        <v>20</v>
      </c>
      <c r="E75" s="34"/>
    </row>
    <row r="76" spans="1:5" x14ac:dyDescent="0.2">
      <c r="A76" s="11" t="s">
        <v>246</v>
      </c>
      <c r="B76" s="11" t="s">
        <v>30</v>
      </c>
      <c r="C76" s="11">
        <v>610</v>
      </c>
      <c r="D76" s="34">
        <f>'4_Ведом'!F207</f>
        <v>20</v>
      </c>
      <c r="E76" s="34"/>
    </row>
    <row r="77" spans="1:5" ht="38.25" x14ac:dyDescent="0.2">
      <c r="A77" s="43" t="s">
        <v>205</v>
      </c>
      <c r="B77" s="43">
        <v>1300000000</v>
      </c>
      <c r="C77" s="43"/>
      <c r="D77" s="41">
        <f>D78+D80</f>
        <v>976.92499999999995</v>
      </c>
      <c r="E77" s="41"/>
    </row>
    <row r="78" spans="1:5" x14ac:dyDescent="0.2">
      <c r="A78" s="11" t="s">
        <v>44</v>
      </c>
      <c r="B78" s="11">
        <v>1300000000</v>
      </c>
      <c r="C78" s="11">
        <v>200</v>
      </c>
      <c r="D78" s="34">
        <f>D79</f>
        <v>876.92499999999995</v>
      </c>
      <c r="E78" s="41"/>
    </row>
    <row r="79" spans="1:5" x14ac:dyDescent="0.2">
      <c r="A79" s="11" t="s">
        <v>45</v>
      </c>
      <c r="B79" s="11">
        <v>1300000000</v>
      </c>
      <c r="C79" s="11">
        <v>240</v>
      </c>
      <c r="D79" s="34">
        <f>'4_Ведом'!F77</f>
        <v>876.92499999999995</v>
      </c>
      <c r="E79" s="41"/>
    </row>
    <row r="80" spans="1:5" x14ac:dyDescent="0.2">
      <c r="A80" s="11" t="s">
        <v>46</v>
      </c>
      <c r="B80" s="11">
        <v>1300000000</v>
      </c>
      <c r="C80" s="11">
        <v>800</v>
      </c>
      <c r="D80" s="34">
        <f>D81</f>
        <v>100</v>
      </c>
      <c r="E80" s="34"/>
    </row>
    <row r="81" spans="1:5" x14ac:dyDescent="0.2">
      <c r="A81" s="11" t="s">
        <v>92</v>
      </c>
      <c r="B81" s="11">
        <v>1300000000</v>
      </c>
      <c r="C81" s="11">
        <v>870</v>
      </c>
      <c r="D81" s="34">
        <f>'4_Ведом'!F203</f>
        <v>100</v>
      </c>
      <c r="E81" s="34"/>
    </row>
    <row r="82" spans="1:5" ht="25.5" x14ac:dyDescent="0.2">
      <c r="A82" s="43" t="s">
        <v>194</v>
      </c>
      <c r="B82" s="43" t="str">
        <f>'4_Ведом'!D208</f>
        <v>1400000000</v>
      </c>
      <c r="C82" s="43"/>
      <c r="D82" s="41">
        <f>D83+D85+D87+D89</f>
        <v>24255.63</v>
      </c>
      <c r="E82" s="41">
        <f>E83+E85+E87+E89</f>
        <v>12301.016</v>
      </c>
    </row>
    <row r="83" spans="1:5" ht="36.75" customHeight="1" x14ac:dyDescent="0.2">
      <c r="A83" s="11" t="s">
        <v>42</v>
      </c>
      <c r="B83" s="11" t="s">
        <v>31</v>
      </c>
      <c r="C83" s="38">
        <v>100</v>
      </c>
      <c r="D83" s="10">
        <f>D84</f>
        <v>14369.705</v>
      </c>
      <c r="E83" s="10">
        <f>E84</f>
        <v>3801.5889999999999</v>
      </c>
    </row>
    <row r="84" spans="1:5" x14ac:dyDescent="0.2">
      <c r="A84" s="11" t="s">
        <v>93</v>
      </c>
      <c r="B84" s="11" t="s">
        <v>31</v>
      </c>
      <c r="C84" s="38">
        <v>110</v>
      </c>
      <c r="D84" s="10">
        <f>'4_Ведом'!F210</f>
        <v>14369.705</v>
      </c>
      <c r="E84" s="10">
        <f>'4_Ведом'!G210</f>
        <v>3801.5889999999999</v>
      </c>
    </row>
    <row r="85" spans="1:5" x14ac:dyDescent="0.2">
      <c r="A85" s="29" t="s">
        <v>44</v>
      </c>
      <c r="B85" s="11" t="s">
        <v>31</v>
      </c>
      <c r="C85" s="38">
        <v>200</v>
      </c>
      <c r="D85" s="10">
        <f>D86</f>
        <v>9880.2860000000001</v>
      </c>
      <c r="E85" s="10">
        <f>E86</f>
        <v>8499.4269999999997</v>
      </c>
    </row>
    <row r="86" spans="1:5" x14ac:dyDescent="0.2">
      <c r="A86" s="11" t="s">
        <v>45</v>
      </c>
      <c r="B86" s="11" t="s">
        <v>31</v>
      </c>
      <c r="C86" s="38">
        <v>240</v>
      </c>
      <c r="D86" s="10">
        <f>'4_Ведом'!F212+'4_Ведом'!F348</f>
        <v>9880.2860000000001</v>
      </c>
      <c r="E86" s="10">
        <f>'4_Ведом'!G212+'4_Ведом'!G348</f>
        <v>8499.4269999999997</v>
      </c>
    </row>
    <row r="87" spans="1:5" x14ac:dyDescent="0.2">
      <c r="A87" s="11" t="s">
        <v>80</v>
      </c>
      <c r="B87" s="11" t="s">
        <v>31</v>
      </c>
      <c r="C87" s="38">
        <v>300</v>
      </c>
      <c r="D87" s="10">
        <f>D88</f>
        <v>1.139</v>
      </c>
      <c r="E87" s="10">
        <f>E88</f>
        <v>0</v>
      </c>
    </row>
    <row r="88" spans="1:5" x14ac:dyDescent="0.2">
      <c r="A88" s="11" t="s">
        <v>81</v>
      </c>
      <c r="B88" s="11" t="s">
        <v>31</v>
      </c>
      <c r="C88" s="38">
        <v>320</v>
      </c>
      <c r="D88" s="10">
        <f>'4_Ведом'!F214</f>
        <v>1.139</v>
      </c>
      <c r="E88" s="10">
        <f>'4_Ведом'!G214</f>
        <v>0</v>
      </c>
    </row>
    <row r="89" spans="1:5" x14ac:dyDescent="0.2">
      <c r="A89" s="11" t="s">
        <v>46</v>
      </c>
      <c r="B89" s="11" t="s">
        <v>31</v>
      </c>
      <c r="C89" s="38">
        <v>800</v>
      </c>
      <c r="D89" s="10">
        <f>D90</f>
        <v>4.5</v>
      </c>
      <c r="E89" s="10">
        <f>E90</f>
        <v>0</v>
      </c>
    </row>
    <row r="90" spans="1:5" x14ac:dyDescent="0.2">
      <c r="A90" s="11" t="s">
        <v>47</v>
      </c>
      <c r="B90" s="11" t="s">
        <v>31</v>
      </c>
      <c r="C90" s="38">
        <v>850</v>
      </c>
      <c r="D90" s="10">
        <f>'4_Ведом'!F216</f>
        <v>4.5</v>
      </c>
      <c r="E90" s="10">
        <f>'4_Ведом'!G216</f>
        <v>0</v>
      </c>
    </row>
    <row r="91" spans="1:5" ht="25.5" x14ac:dyDescent="0.2">
      <c r="A91" s="43" t="s">
        <v>204</v>
      </c>
      <c r="B91" s="43">
        <f>'4_Ведом'!D86</f>
        <v>1700000000</v>
      </c>
      <c r="C91" s="45"/>
      <c r="D91" s="36">
        <f>D92+D94+D96</f>
        <v>901.3599999999999</v>
      </c>
      <c r="E91" s="36">
        <f>E92+E94+E96</f>
        <v>0</v>
      </c>
    </row>
    <row r="92" spans="1:5" ht="38.25" x14ac:dyDescent="0.2">
      <c r="A92" s="11" t="s">
        <v>42</v>
      </c>
      <c r="B92" s="11">
        <v>1700000000</v>
      </c>
      <c r="C92" s="38">
        <v>100</v>
      </c>
      <c r="D92" s="35">
        <f>D93</f>
        <v>242.06</v>
      </c>
      <c r="E92" s="35">
        <f>E93</f>
        <v>0</v>
      </c>
    </row>
    <row r="93" spans="1:5" x14ac:dyDescent="0.2">
      <c r="A93" s="11" t="s">
        <v>93</v>
      </c>
      <c r="B93" s="11">
        <v>1700000000</v>
      </c>
      <c r="C93" s="38">
        <v>110</v>
      </c>
      <c r="D93" s="35">
        <f>'4_Ведом'!F219</f>
        <v>242.06</v>
      </c>
      <c r="E93" s="35">
        <f>'4_Ведом'!G219</f>
        <v>0</v>
      </c>
    </row>
    <row r="94" spans="1:5" ht="25.5" x14ac:dyDescent="0.2">
      <c r="A94" s="11" t="s">
        <v>64</v>
      </c>
      <c r="B94" s="11">
        <v>1700000000</v>
      </c>
      <c r="C94" s="38">
        <v>600</v>
      </c>
      <c r="D94" s="35">
        <f>D95</f>
        <v>614.29999999999995</v>
      </c>
      <c r="E94" s="35">
        <f>E95</f>
        <v>0</v>
      </c>
    </row>
    <row r="95" spans="1:5" ht="25.5" x14ac:dyDescent="0.2">
      <c r="A95" s="11" t="s">
        <v>161</v>
      </c>
      <c r="B95" s="11">
        <v>1700000000</v>
      </c>
      <c r="C95" s="38">
        <v>630</v>
      </c>
      <c r="D95" s="35">
        <f>'4_Ведом'!F88</f>
        <v>614.29999999999995</v>
      </c>
      <c r="E95" s="35">
        <f>'4_Ведом'!G88</f>
        <v>0</v>
      </c>
    </row>
    <row r="96" spans="1:5" ht="12" customHeight="1" x14ac:dyDescent="0.2">
      <c r="A96" s="11" t="str">
        <f>'4_Ведом'!B290</f>
        <v>Иные бюджетные ассигнования</v>
      </c>
      <c r="B96" s="11">
        <f>'4_Ведом'!D290</f>
        <v>1700000000</v>
      </c>
      <c r="C96" s="38">
        <f>'4_Ведом'!E290</f>
        <v>800</v>
      </c>
      <c r="D96" s="35">
        <f>D97</f>
        <v>45</v>
      </c>
      <c r="E96" s="35">
        <f>E97</f>
        <v>0</v>
      </c>
    </row>
    <row r="97" spans="1:7" ht="25.5" customHeight="1" x14ac:dyDescent="0.2">
      <c r="A97" s="11" t="str">
        <f>'4_Ведом'!B291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97" s="11">
        <f>'4_Ведом'!D291</f>
        <v>1700000000</v>
      </c>
      <c r="C97" s="38">
        <f>'4_Ведом'!E291</f>
        <v>810</v>
      </c>
      <c r="D97" s="35">
        <f>'4_Ведом'!F291</f>
        <v>45</v>
      </c>
      <c r="E97" s="35">
        <f>'4_Ведом'!G291</f>
        <v>0</v>
      </c>
    </row>
    <row r="98" spans="1:7" ht="38.25" x14ac:dyDescent="0.2">
      <c r="A98" s="43" t="s">
        <v>192</v>
      </c>
      <c r="B98" s="43">
        <f>'4_Ведом'!D161</f>
        <v>1800000000</v>
      </c>
      <c r="C98" s="45"/>
      <c r="D98" s="36">
        <f>D99+D101+D103+D108+D106</f>
        <v>27820.242000000002</v>
      </c>
      <c r="E98" s="36">
        <f>E99+E101+E103+E108+E106</f>
        <v>5.5140000000000002</v>
      </c>
      <c r="G98" s="107"/>
    </row>
    <row r="99" spans="1:7" ht="38.25" x14ac:dyDescent="0.2">
      <c r="A99" s="11" t="s">
        <v>42</v>
      </c>
      <c r="B99" s="11">
        <v>1800000000</v>
      </c>
      <c r="C99" s="38">
        <v>100</v>
      </c>
      <c r="D99" s="35">
        <f>D100</f>
        <v>22475.063000000002</v>
      </c>
      <c r="E99" s="35">
        <f>E100</f>
        <v>0</v>
      </c>
    </row>
    <row r="100" spans="1:7" x14ac:dyDescent="0.2">
      <c r="A100" s="11" t="s">
        <v>43</v>
      </c>
      <c r="B100" s="11">
        <v>1800000000</v>
      </c>
      <c r="C100" s="38">
        <v>120</v>
      </c>
      <c r="D100" s="35">
        <f>'4_Ведом'!F161+'4_Ведом'!F179+'4_Ведом'!F273</f>
        <v>22475.063000000002</v>
      </c>
      <c r="E100" s="35">
        <f>'4_Ведом'!G161+'4_Ведом'!G179+'4_Ведом'!G273</f>
        <v>0</v>
      </c>
    </row>
    <row r="101" spans="1:7" x14ac:dyDescent="0.2">
      <c r="A101" s="29" t="s">
        <v>44</v>
      </c>
      <c r="B101" s="11">
        <v>1800000000</v>
      </c>
      <c r="C101" s="38">
        <v>200</v>
      </c>
      <c r="D101" s="35">
        <f>D102</f>
        <v>2039.076</v>
      </c>
      <c r="E101" s="35">
        <f>E102</f>
        <v>0</v>
      </c>
    </row>
    <row r="102" spans="1:7" x14ac:dyDescent="0.2">
      <c r="A102" s="11" t="s">
        <v>45</v>
      </c>
      <c r="B102" s="11">
        <v>1800000000</v>
      </c>
      <c r="C102" s="38">
        <v>240</v>
      </c>
      <c r="D102" s="35">
        <f>'4_Ведом'!F181+'4_Ведом'!F222+'4_Ведом'!F294</f>
        <v>2039.076</v>
      </c>
      <c r="E102" s="35">
        <f>'4_Ведом'!G181+'4_Ведом'!G222+'4_Ведом'!G294</f>
        <v>0</v>
      </c>
    </row>
    <row r="103" spans="1:7" x14ac:dyDescent="0.2">
      <c r="A103" s="11" t="s">
        <v>80</v>
      </c>
      <c r="B103" s="11">
        <v>1800000000</v>
      </c>
      <c r="C103" s="38">
        <v>300</v>
      </c>
      <c r="D103" s="35">
        <f>D104+D105</f>
        <v>2804.0439999999999</v>
      </c>
      <c r="E103" s="35">
        <f>E104</f>
        <v>0</v>
      </c>
    </row>
    <row r="104" spans="1:7" x14ac:dyDescent="0.2">
      <c r="A104" s="11" t="s">
        <v>106</v>
      </c>
      <c r="B104" s="11">
        <v>1800000000</v>
      </c>
      <c r="C104" s="38">
        <v>310</v>
      </c>
      <c r="D104" s="35">
        <f>'4_Ведом'!F341</f>
        <v>2804.0439999999999</v>
      </c>
      <c r="E104" s="35">
        <f>'4_Ведом'!G341</f>
        <v>0</v>
      </c>
    </row>
    <row r="105" spans="1:7" hidden="1" x14ac:dyDescent="0.2">
      <c r="A105" s="11" t="s">
        <v>81</v>
      </c>
      <c r="B105" s="11">
        <v>1800000000</v>
      </c>
      <c r="C105" s="38">
        <v>320</v>
      </c>
      <c r="D105" s="35">
        <f>'4_Ведом'!F183</f>
        <v>0</v>
      </c>
      <c r="E105" s="35">
        <v>0</v>
      </c>
    </row>
    <row r="106" spans="1:7" ht="25.5" x14ac:dyDescent="0.2">
      <c r="A106" s="11" t="s">
        <v>64</v>
      </c>
      <c r="B106" s="11">
        <v>1800000000</v>
      </c>
      <c r="C106" s="38">
        <v>600</v>
      </c>
      <c r="D106" s="35">
        <f>D107</f>
        <v>5.5140000000000002</v>
      </c>
      <c r="E106" s="35">
        <f>E107</f>
        <v>5.5140000000000002</v>
      </c>
    </row>
    <row r="107" spans="1:7" x14ac:dyDescent="0.2">
      <c r="A107" s="29" t="s">
        <v>65</v>
      </c>
      <c r="B107" s="11">
        <v>1800000000</v>
      </c>
      <c r="C107" s="38">
        <v>620</v>
      </c>
      <c r="D107" s="35">
        <f>'4_Ведом'!F195</f>
        <v>5.5140000000000002</v>
      </c>
      <c r="E107" s="35">
        <f>'4_Ведом'!G195</f>
        <v>5.5140000000000002</v>
      </c>
    </row>
    <row r="108" spans="1:7" x14ac:dyDescent="0.2">
      <c r="A108" s="11" t="s">
        <v>46</v>
      </c>
      <c r="B108" s="11">
        <v>1800000000</v>
      </c>
      <c r="C108" s="38">
        <v>800</v>
      </c>
      <c r="D108" s="35">
        <f>D109+D110</f>
        <v>496.54500000000002</v>
      </c>
      <c r="E108" s="35">
        <f>E109+E110</f>
        <v>0</v>
      </c>
    </row>
    <row r="109" spans="1:7" x14ac:dyDescent="0.2">
      <c r="A109" s="11" t="s">
        <v>124</v>
      </c>
      <c r="B109" s="11">
        <v>1800000000</v>
      </c>
      <c r="C109" s="38">
        <v>830</v>
      </c>
      <c r="D109" s="35">
        <f>'4_Ведом'!F224</f>
        <v>143.76</v>
      </c>
      <c r="E109" s="35">
        <f>'4_Ведом'!G224</f>
        <v>0</v>
      </c>
    </row>
    <row r="110" spans="1:7" x14ac:dyDescent="0.2">
      <c r="A110" s="11" t="s">
        <v>47</v>
      </c>
      <c r="B110" s="11">
        <v>1800000000</v>
      </c>
      <c r="C110" s="38">
        <v>850</v>
      </c>
      <c r="D110" s="35">
        <f>'4_Ведом'!F185+'4_Ведом'!F225</f>
        <v>352.78500000000003</v>
      </c>
      <c r="E110" s="35">
        <f>'4_Ведом'!G185+'4_Ведом'!G225</f>
        <v>0</v>
      </c>
    </row>
    <row r="111" spans="1:7" ht="26.85" customHeight="1" x14ac:dyDescent="0.2">
      <c r="A111" s="43" t="s">
        <v>193</v>
      </c>
      <c r="B111" s="43">
        <v>1900000000</v>
      </c>
      <c r="C111" s="45"/>
      <c r="D111" s="36">
        <f>D113+D115</f>
        <v>614.94200000000001</v>
      </c>
      <c r="E111" s="36">
        <f>E113+E115</f>
        <v>614.94200000000001</v>
      </c>
    </row>
    <row r="112" spans="1:7" ht="42.6" hidden="1" customHeight="1" x14ac:dyDescent="0.2">
      <c r="A112" s="11" t="s">
        <v>121</v>
      </c>
      <c r="B112" s="11"/>
      <c r="C112" s="38">
        <v>850</v>
      </c>
      <c r="D112" s="35" t="e">
        <f>'4_Ведом'!#REF!</f>
        <v>#REF!</v>
      </c>
      <c r="E112" s="35" t="e">
        <f>'4_Ведом'!#REF!</f>
        <v>#REF!</v>
      </c>
    </row>
    <row r="113" spans="1:5" ht="38.25" x14ac:dyDescent="0.2">
      <c r="A113" s="11" t="s">
        <v>42</v>
      </c>
      <c r="B113" s="11">
        <v>1900000000</v>
      </c>
      <c r="C113" s="38">
        <v>100</v>
      </c>
      <c r="D113" s="35">
        <f>D114</f>
        <v>537.89400000000001</v>
      </c>
      <c r="E113" s="35">
        <f>E114</f>
        <v>537.89400000000001</v>
      </c>
    </row>
    <row r="114" spans="1:5" x14ac:dyDescent="0.2">
      <c r="A114" s="11" t="s">
        <v>43</v>
      </c>
      <c r="B114" s="11">
        <v>1900000000</v>
      </c>
      <c r="C114" s="38">
        <v>120</v>
      </c>
      <c r="D114" s="35">
        <f>'4_Ведом'!F188</f>
        <v>537.89400000000001</v>
      </c>
      <c r="E114" s="35">
        <f>'4_Ведом'!G188</f>
        <v>537.89400000000001</v>
      </c>
    </row>
    <row r="115" spans="1:5" ht="16.5" customHeight="1" x14ac:dyDescent="0.2">
      <c r="A115" s="29" t="s">
        <v>44</v>
      </c>
      <c r="B115" s="11">
        <v>1900000000</v>
      </c>
      <c r="C115" s="38">
        <v>200</v>
      </c>
      <c r="D115" s="35">
        <f>D116</f>
        <v>77.048000000000002</v>
      </c>
      <c r="E115" s="35">
        <f>E116</f>
        <v>77.048000000000002</v>
      </c>
    </row>
    <row r="116" spans="1:5" x14ac:dyDescent="0.2">
      <c r="A116" s="11" t="s">
        <v>45</v>
      </c>
      <c r="B116" s="11">
        <v>1900000000</v>
      </c>
      <c r="C116" s="38">
        <v>240</v>
      </c>
      <c r="D116" s="35">
        <f>'4_Ведом'!F190</f>
        <v>77.048000000000002</v>
      </c>
      <c r="E116" s="35">
        <f>'4_Ведом'!G190</f>
        <v>77.048000000000002</v>
      </c>
    </row>
    <row r="117" spans="1:5" ht="25.5" x14ac:dyDescent="0.2">
      <c r="A117" s="62" t="s">
        <v>171</v>
      </c>
      <c r="B117" s="100">
        <v>4000000000</v>
      </c>
      <c r="C117" s="101"/>
      <c r="D117" s="36">
        <f>D118</f>
        <v>1630.635</v>
      </c>
      <c r="E117" s="36">
        <f>E118</f>
        <v>0</v>
      </c>
    </row>
    <row r="118" spans="1:5" x14ac:dyDescent="0.2">
      <c r="A118" s="29" t="s">
        <v>44</v>
      </c>
      <c r="B118" s="68">
        <v>4000000000</v>
      </c>
      <c r="C118" s="102">
        <v>200</v>
      </c>
      <c r="D118" s="35">
        <f>D119</f>
        <v>1630.635</v>
      </c>
      <c r="E118" s="35">
        <f>E119</f>
        <v>0</v>
      </c>
    </row>
    <row r="119" spans="1:5" x14ac:dyDescent="0.2">
      <c r="A119" s="11" t="s">
        <v>45</v>
      </c>
      <c r="B119" s="68">
        <v>4000000000</v>
      </c>
      <c r="C119" s="102">
        <v>240</v>
      </c>
      <c r="D119" s="35">
        <f>'4_Ведом'!F103</f>
        <v>1630.635</v>
      </c>
      <c r="E119" s="35">
        <f>'4_Ведом'!G103</f>
        <v>0</v>
      </c>
    </row>
    <row r="120" spans="1:5" ht="25.5" customHeight="1" x14ac:dyDescent="0.2">
      <c r="A120" s="62" t="s">
        <v>200</v>
      </c>
      <c r="B120" s="100">
        <f>'4_Ведом'!D324</f>
        <v>4100000000</v>
      </c>
      <c r="C120" s="101"/>
      <c r="D120" s="36">
        <f>D121</f>
        <v>317.20400000000001</v>
      </c>
      <c r="E120" s="36">
        <f>E121</f>
        <v>0</v>
      </c>
    </row>
    <row r="121" spans="1:5" ht="25.5" x14ac:dyDescent="0.2">
      <c r="A121" s="29" t="s">
        <v>64</v>
      </c>
      <c r="B121" s="68">
        <v>4100000000</v>
      </c>
      <c r="C121" s="102">
        <v>600</v>
      </c>
      <c r="D121" s="35">
        <f>D122</f>
        <v>317.20400000000001</v>
      </c>
      <c r="E121" s="35">
        <f>E122</f>
        <v>0</v>
      </c>
    </row>
    <row r="122" spans="1:5" x14ac:dyDescent="0.2">
      <c r="A122" s="29" t="s">
        <v>65</v>
      </c>
      <c r="B122" s="68">
        <v>4100000000</v>
      </c>
      <c r="C122" s="102">
        <v>620</v>
      </c>
      <c r="D122" s="35">
        <f>'4_Ведом'!F324+'4_Ведом'!F314</f>
        <v>317.20400000000001</v>
      </c>
      <c r="E122" s="35">
        <f>'4_Ведом'!G324+'4_Ведом'!G314</f>
        <v>0</v>
      </c>
    </row>
    <row r="123" spans="1:5" ht="53.25" customHeight="1" x14ac:dyDescent="0.2">
      <c r="A123" s="62" t="s">
        <v>195</v>
      </c>
      <c r="B123" s="100">
        <f>'4_Ведом'!D234</f>
        <v>4200000000</v>
      </c>
      <c r="C123" s="101"/>
      <c r="D123" s="36">
        <f>D124</f>
        <v>116</v>
      </c>
      <c r="E123" s="36">
        <f>E124</f>
        <v>0</v>
      </c>
    </row>
    <row r="124" spans="1:5" x14ac:dyDescent="0.2">
      <c r="A124" s="29" t="s">
        <v>80</v>
      </c>
      <c r="B124" s="68">
        <v>4200000000</v>
      </c>
      <c r="C124" s="102">
        <v>300</v>
      </c>
      <c r="D124" s="35">
        <f>D126+D125</f>
        <v>116</v>
      </c>
      <c r="E124" s="35">
        <f>E126</f>
        <v>0</v>
      </c>
    </row>
    <row r="125" spans="1:5" x14ac:dyDescent="0.2">
      <c r="A125" s="29" t="s">
        <v>176</v>
      </c>
      <c r="B125" s="68">
        <v>4200000000</v>
      </c>
      <c r="C125" s="102">
        <v>340</v>
      </c>
      <c r="D125" s="35">
        <f>'4_Ведом'!F236</f>
        <v>46.5</v>
      </c>
      <c r="E125" s="35">
        <f>'4_Ведом'!G236</f>
        <v>0</v>
      </c>
    </row>
    <row r="126" spans="1:5" x14ac:dyDescent="0.2">
      <c r="A126" s="29" t="s">
        <v>132</v>
      </c>
      <c r="B126" s="68">
        <v>4200000000</v>
      </c>
      <c r="C126" s="102">
        <v>360</v>
      </c>
      <c r="D126" s="35">
        <f>'4_Ведом'!F237</f>
        <v>69.5</v>
      </c>
      <c r="E126" s="35">
        <f>'4_Ведом'!G237</f>
        <v>0</v>
      </c>
    </row>
    <row r="127" spans="1:5" ht="25.5" x14ac:dyDescent="0.2">
      <c r="A127" s="62" t="str">
        <f>'4_Ведом'!B136</f>
        <v>Муниципальная программа "Поддержка социально ориентированных некоммерческих организаций в муниципальном районе Клявлинский" на 2019-2027 годы</v>
      </c>
      <c r="B127" s="100">
        <f>'4_Ведом'!D136</f>
        <v>4300000000</v>
      </c>
      <c r="C127" s="101"/>
      <c r="D127" s="36">
        <f>D128</f>
        <v>849.23</v>
      </c>
      <c r="E127" s="36">
        <f>E128</f>
        <v>678.23</v>
      </c>
    </row>
    <row r="128" spans="1:5" ht="25.5" x14ac:dyDescent="0.2">
      <c r="A128" s="29" t="s">
        <v>64</v>
      </c>
      <c r="B128" s="68">
        <v>4300000000</v>
      </c>
      <c r="C128" s="102">
        <v>600</v>
      </c>
      <c r="D128" s="35">
        <f>D129</f>
        <v>849.23</v>
      </c>
      <c r="E128" s="35">
        <f>E129</f>
        <v>678.23</v>
      </c>
    </row>
    <row r="129" spans="1:8" x14ac:dyDescent="0.2">
      <c r="A129" s="29" t="s">
        <v>65</v>
      </c>
      <c r="B129" s="68">
        <v>4300000000</v>
      </c>
      <c r="C129" s="102">
        <v>620</v>
      </c>
      <c r="D129" s="35">
        <f>'4_Ведом'!F138</f>
        <v>849.23</v>
      </c>
      <c r="E129" s="35">
        <f>'4_Ведом'!G138</f>
        <v>678.23</v>
      </c>
    </row>
    <row r="130" spans="1:8" ht="25.5" x14ac:dyDescent="0.2">
      <c r="A130" s="43" t="s">
        <v>231</v>
      </c>
      <c r="B130" s="43">
        <v>4400000000</v>
      </c>
      <c r="C130" s="43"/>
      <c r="D130" s="44">
        <f>D131+D133+D136</f>
        <v>4444.4440000000004</v>
      </c>
      <c r="E130" s="44">
        <f>E131+E133+E136</f>
        <v>4400</v>
      </c>
    </row>
    <row r="131" spans="1:8" hidden="1" x14ac:dyDescent="0.2">
      <c r="A131" s="11" t="s">
        <v>80</v>
      </c>
      <c r="B131" s="11">
        <v>4400000000</v>
      </c>
      <c r="C131" s="11">
        <v>300</v>
      </c>
      <c r="D131" s="33">
        <f>D132</f>
        <v>0</v>
      </c>
      <c r="E131" s="33">
        <f>E132</f>
        <v>0</v>
      </c>
    </row>
    <row r="132" spans="1:8" hidden="1" x14ac:dyDescent="0.2">
      <c r="A132" s="11" t="s">
        <v>81</v>
      </c>
      <c r="B132" s="11">
        <v>4400000000</v>
      </c>
      <c r="C132" s="11">
        <v>320</v>
      </c>
      <c r="D132" s="34">
        <f>'4_Ведом'!F125</f>
        <v>0</v>
      </c>
      <c r="E132" s="34">
        <f>'4_Ведом'!G125</f>
        <v>0</v>
      </c>
    </row>
    <row r="133" spans="1:8" ht="25.5" hidden="1" x14ac:dyDescent="0.2">
      <c r="A133" s="11" t="s">
        <v>126</v>
      </c>
      <c r="B133" s="11">
        <v>4400000000</v>
      </c>
      <c r="C133" s="38">
        <v>400</v>
      </c>
      <c r="D133" s="10">
        <f>D134+D135</f>
        <v>0</v>
      </c>
      <c r="E133" s="10">
        <f>E134+E135</f>
        <v>0</v>
      </c>
    </row>
    <row r="134" spans="1:8" hidden="1" x14ac:dyDescent="0.2">
      <c r="A134" s="11" t="s">
        <v>127</v>
      </c>
      <c r="B134" s="11">
        <v>4400000000</v>
      </c>
      <c r="C134" s="38">
        <v>410</v>
      </c>
      <c r="D134" s="10">
        <f>'4_Ведом'!F276</f>
        <v>0</v>
      </c>
      <c r="E134" s="10">
        <f>'4_Ведом'!G276</f>
        <v>0</v>
      </c>
    </row>
    <row r="135" spans="1:8" ht="51" hidden="1" x14ac:dyDescent="0.2">
      <c r="A135" s="11" t="s">
        <v>166</v>
      </c>
      <c r="B135" s="11">
        <v>4400000000</v>
      </c>
      <c r="C135" s="38">
        <v>465</v>
      </c>
      <c r="D135" s="35">
        <f>'4_Ведом'!F277</f>
        <v>0</v>
      </c>
      <c r="E135" s="35">
        <f>'4_Ведом'!G277</f>
        <v>0</v>
      </c>
      <c r="G135" s="83"/>
      <c r="H135" s="83"/>
    </row>
    <row r="136" spans="1:8" x14ac:dyDescent="0.2">
      <c r="A136" s="29" t="s">
        <v>46</v>
      </c>
      <c r="B136" s="11">
        <v>4400000000</v>
      </c>
      <c r="C136" s="38">
        <v>800</v>
      </c>
      <c r="D136" s="35">
        <f>D137+D138</f>
        <v>4444.4440000000004</v>
      </c>
      <c r="E136" s="35">
        <f>E137+E138</f>
        <v>4400</v>
      </c>
      <c r="G136" s="83"/>
      <c r="H136" s="83"/>
    </row>
    <row r="137" spans="1:8" ht="25.5" x14ac:dyDescent="0.2">
      <c r="A137" s="29" t="s">
        <v>99</v>
      </c>
      <c r="B137" s="11">
        <v>4400000000</v>
      </c>
      <c r="C137" s="38">
        <v>810</v>
      </c>
      <c r="D137" s="35">
        <f>'4_Ведом'!F298</f>
        <v>4444.4440000000004</v>
      </c>
      <c r="E137" s="35">
        <f>'4_Ведом'!G298</f>
        <v>4400</v>
      </c>
      <c r="G137" s="83"/>
      <c r="H137" s="83"/>
    </row>
    <row r="138" spans="1:8" hidden="1" x14ac:dyDescent="0.2">
      <c r="A138" s="29" t="s">
        <v>47</v>
      </c>
      <c r="B138" s="11">
        <v>4400000000</v>
      </c>
      <c r="C138" s="38">
        <v>850</v>
      </c>
      <c r="D138" s="35">
        <f>'4_Ведом'!F279</f>
        <v>0</v>
      </c>
      <c r="E138" s="35"/>
      <c r="G138" s="83"/>
      <c r="H138" s="83"/>
    </row>
    <row r="139" spans="1:8" s="47" customFormat="1" ht="25.5" x14ac:dyDescent="0.2">
      <c r="A139" s="62" t="s">
        <v>188</v>
      </c>
      <c r="B139" s="100">
        <v>4700000000</v>
      </c>
      <c r="C139" s="101"/>
      <c r="D139" s="36">
        <f>D140</f>
        <v>3962.1550000000002</v>
      </c>
      <c r="E139" s="36">
        <f>E140</f>
        <v>900</v>
      </c>
      <c r="F139" s="129"/>
      <c r="G139" s="84"/>
      <c r="H139" s="85"/>
    </row>
    <row r="140" spans="1:8" ht="25.5" x14ac:dyDescent="0.2">
      <c r="A140" s="29" t="s">
        <v>64</v>
      </c>
      <c r="B140" s="68">
        <v>4700000000</v>
      </c>
      <c r="C140" s="102">
        <v>600</v>
      </c>
      <c r="D140" s="35">
        <f>D141</f>
        <v>3962.1550000000002</v>
      </c>
      <c r="E140" s="35">
        <f>E141</f>
        <v>900</v>
      </c>
      <c r="G140" s="86"/>
      <c r="H140" s="83"/>
    </row>
    <row r="141" spans="1:8" x14ac:dyDescent="0.2">
      <c r="A141" s="29" t="s">
        <v>65</v>
      </c>
      <c r="B141" s="68">
        <v>4700000000</v>
      </c>
      <c r="C141" s="102">
        <v>620</v>
      </c>
      <c r="D141" s="35">
        <f>'4_Ведом'!F158</f>
        <v>3962.1550000000002</v>
      </c>
      <c r="E141" s="35">
        <f>'4_Ведом'!G158</f>
        <v>900</v>
      </c>
      <c r="G141" s="83"/>
      <c r="H141" s="83"/>
    </row>
    <row r="142" spans="1:8" ht="26.25" customHeight="1" x14ac:dyDescent="0.2">
      <c r="A142" s="62" t="s">
        <v>189</v>
      </c>
      <c r="B142" s="100">
        <v>4800000000</v>
      </c>
      <c r="C142" s="101"/>
      <c r="D142" s="36">
        <f>D143+D145</f>
        <v>3546.7339999999999</v>
      </c>
      <c r="E142" s="36">
        <f>E143+E145</f>
        <v>0</v>
      </c>
      <c r="G142" s="83"/>
      <c r="H142" s="83"/>
    </row>
    <row r="143" spans="1:8" x14ac:dyDescent="0.2">
      <c r="A143" s="29" t="s">
        <v>44</v>
      </c>
      <c r="B143" s="68">
        <v>4800000000</v>
      </c>
      <c r="C143" s="102">
        <v>200</v>
      </c>
      <c r="D143" s="35">
        <f>D144</f>
        <v>329.08199999999999</v>
      </c>
      <c r="E143" s="35">
        <f>E144</f>
        <v>0</v>
      </c>
    </row>
    <row r="144" spans="1:8" x14ac:dyDescent="0.2">
      <c r="A144" s="29" t="s">
        <v>45</v>
      </c>
      <c r="B144" s="68">
        <v>4800000000</v>
      </c>
      <c r="C144" s="102">
        <v>240</v>
      </c>
      <c r="D144" s="35">
        <f>'4_Ведом'!F240+'4_Ведом'!F40</f>
        <v>329.08199999999999</v>
      </c>
      <c r="E144" s="35">
        <f>'4_Ведом'!G240+'4_Ведом'!G40</f>
        <v>0</v>
      </c>
    </row>
    <row r="145" spans="1:6" ht="25.5" x14ac:dyDescent="0.2">
      <c r="A145" s="29" t="s">
        <v>64</v>
      </c>
      <c r="B145" s="68">
        <v>4800000000</v>
      </c>
      <c r="C145" s="102">
        <v>600</v>
      </c>
      <c r="D145" s="35">
        <f>D146</f>
        <v>3217.652</v>
      </c>
      <c r="E145" s="35">
        <f>E146</f>
        <v>0</v>
      </c>
    </row>
    <row r="146" spans="1:6" ht="12" customHeight="1" x14ac:dyDescent="0.2">
      <c r="A146" s="29" t="s">
        <v>65</v>
      </c>
      <c r="B146" s="68">
        <v>4800000000</v>
      </c>
      <c r="C146" s="102">
        <v>620</v>
      </c>
      <c r="D146" s="35">
        <f>'4_Ведом'!F118</f>
        <v>3217.652</v>
      </c>
      <c r="E146" s="35">
        <f>'4_Ведом'!G118</f>
        <v>0</v>
      </c>
    </row>
    <row r="147" spans="1:6" ht="25.5" x14ac:dyDescent="0.2">
      <c r="A147" s="62" t="s">
        <v>202</v>
      </c>
      <c r="B147" s="100">
        <v>4900000000</v>
      </c>
      <c r="C147" s="101"/>
      <c r="D147" s="36">
        <f>D148+D150+D152</f>
        <v>1569.2729999999999</v>
      </c>
      <c r="E147" s="36">
        <f>E148+E150+E152</f>
        <v>0</v>
      </c>
    </row>
    <row r="148" spans="1:6" ht="38.25" x14ac:dyDescent="0.2">
      <c r="A148" s="11" t="s">
        <v>42</v>
      </c>
      <c r="B148" s="68">
        <v>4900000000</v>
      </c>
      <c r="C148" s="102">
        <v>100</v>
      </c>
      <c r="D148" s="35">
        <f>D149</f>
        <v>1545.4849999999999</v>
      </c>
      <c r="E148" s="35">
        <f>E149</f>
        <v>0</v>
      </c>
    </row>
    <row r="149" spans="1:6" x14ac:dyDescent="0.2">
      <c r="A149" s="11" t="s">
        <v>43</v>
      </c>
      <c r="B149" s="68">
        <v>4900000000</v>
      </c>
      <c r="C149" s="102">
        <v>120</v>
      </c>
      <c r="D149" s="35">
        <f>'4_Ведом'!F359</f>
        <v>1545.4849999999999</v>
      </c>
      <c r="E149" s="35">
        <f>'4_Ведом'!G359</f>
        <v>0</v>
      </c>
    </row>
    <row r="150" spans="1:6" x14ac:dyDescent="0.2">
      <c r="A150" s="29" t="s">
        <v>44</v>
      </c>
      <c r="B150" s="68">
        <v>4900000000</v>
      </c>
      <c r="C150" s="102">
        <v>200</v>
      </c>
      <c r="D150" s="35">
        <f>D151</f>
        <v>18.5</v>
      </c>
      <c r="E150" s="35">
        <f>E151</f>
        <v>0</v>
      </c>
    </row>
    <row r="151" spans="1:6" x14ac:dyDescent="0.2">
      <c r="A151" s="11" t="s">
        <v>45</v>
      </c>
      <c r="B151" s="68">
        <v>4900000000</v>
      </c>
      <c r="C151" s="102">
        <v>240</v>
      </c>
      <c r="D151" s="35">
        <f>'4_Ведом'!F361</f>
        <v>18.5</v>
      </c>
      <c r="E151" s="35">
        <f>'4_Ведом'!G361</f>
        <v>0</v>
      </c>
    </row>
    <row r="152" spans="1:6" hidden="1" x14ac:dyDescent="0.2">
      <c r="A152" s="29" t="s">
        <v>46</v>
      </c>
      <c r="B152" s="68">
        <v>4900000000</v>
      </c>
      <c r="C152" s="102">
        <v>800</v>
      </c>
      <c r="D152" s="35">
        <f>D153</f>
        <v>5.2880000000000003</v>
      </c>
      <c r="E152" s="35"/>
    </row>
    <row r="153" spans="1:6" hidden="1" x14ac:dyDescent="0.2">
      <c r="A153" s="29" t="s">
        <v>47</v>
      </c>
      <c r="B153" s="68">
        <v>4900000000</v>
      </c>
      <c r="C153" s="102">
        <v>850</v>
      </c>
      <c r="D153" s="35">
        <f>'4_Ведом'!F363</f>
        <v>5.2880000000000003</v>
      </c>
      <c r="E153" s="35"/>
    </row>
    <row r="154" spans="1:6" s="16" customFormat="1" hidden="1" x14ac:dyDescent="0.2">
      <c r="A154" s="29" t="s">
        <v>147</v>
      </c>
      <c r="B154" s="68" t="s">
        <v>142</v>
      </c>
      <c r="C154" s="102"/>
      <c r="D154" s="35">
        <f>D155</f>
        <v>0</v>
      </c>
      <c r="E154" s="35">
        <f>E155</f>
        <v>0</v>
      </c>
      <c r="F154" s="32"/>
    </row>
    <row r="155" spans="1:6" s="16" customFormat="1" hidden="1" x14ac:dyDescent="0.2">
      <c r="A155" s="29" t="s">
        <v>44</v>
      </c>
      <c r="B155" s="68" t="s">
        <v>142</v>
      </c>
      <c r="C155" s="102">
        <v>200</v>
      </c>
      <c r="D155" s="35">
        <f>D156</f>
        <v>0</v>
      </c>
      <c r="E155" s="35">
        <f>E156</f>
        <v>0</v>
      </c>
      <c r="F155" s="32"/>
    </row>
    <row r="156" spans="1:6" s="16" customFormat="1" hidden="1" x14ac:dyDescent="0.2">
      <c r="A156" s="29" t="s">
        <v>45</v>
      </c>
      <c r="B156" s="68" t="s">
        <v>142</v>
      </c>
      <c r="C156" s="102">
        <v>240</v>
      </c>
      <c r="D156" s="35">
        <f>'4_Ведом'!F92</f>
        <v>0</v>
      </c>
      <c r="E156" s="35">
        <f>'4_Ведом'!G92</f>
        <v>0</v>
      </c>
      <c r="F156" s="32"/>
    </row>
    <row r="157" spans="1:6" s="16" customFormat="1" hidden="1" x14ac:dyDescent="0.2">
      <c r="A157" s="29" t="s">
        <v>146</v>
      </c>
      <c r="B157" s="68" t="s">
        <v>145</v>
      </c>
      <c r="C157" s="102"/>
      <c r="D157" s="35" t="e">
        <f>D158</f>
        <v>#REF!</v>
      </c>
      <c r="E157" s="35" t="e">
        <f>E158</f>
        <v>#REF!</v>
      </c>
      <c r="F157" s="32"/>
    </row>
    <row r="158" spans="1:6" s="16" customFormat="1" hidden="1" x14ac:dyDescent="0.2">
      <c r="A158" s="29" t="s">
        <v>44</v>
      </c>
      <c r="B158" s="68" t="s">
        <v>145</v>
      </c>
      <c r="C158" s="102">
        <v>200</v>
      </c>
      <c r="D158" s="35" t="e">
        <f>D159</f>
        <v>#REF!</v>
      </c>
      <c r="E158" s="35" t="e">
        <f>E159</f>
        <v>#REF!</v>
      </c>
      <c r="F158" s="32"/>
    </row>
    <row r="159" spans="1:6" s="16" customFormat="1" hidden="1" x14ac:dyDescent="0.2">
      <c r="A159" s="29" t="s">
        <v>45</v>
      </c>
      <c r="B159" s="68" t="s">
        <v>145</v>
      </c>
      <c r="C159" s="102">
        <v>240</v>
      </c>
      <c r="D159" s="35" t="e">
        <f>'4_Ведом'!#REF!</f>
        <v>#REF!</v>
      </c>
      <c r="E159" s="35" t="e">
        <f>'4_Ведом'!#REF!</f>
        <v>#REF!</v>
      </c>
      <c r="F159" s="32"/>
    </row>
    <row r="160" spans="1:6" s="16" customFormat="1" hidden="1" x14ac:dyDescent="0.2">
      <c r="A160" s="29" t="s">
        <v>148</v>
      </c>
      <c r="B160" s="68" t="s">
        <v>143</v>
      </c>
      <c r="C160" s="102"/>
      <c r="D160" s="35">
        <f>D161</f>
        <v>0</v>
      </c>
      <c r="E160" s="35">
        <f>E161</f>
        <v>0</v>
      </c>
      <c r="F160" s="32"/>
    </row>
    <row r="161" spans="1:6" s="16" customFormat="1" ht="25.5" hidden="1" x14ac:dyDescent="0.2">
      <c r="A161" s="29" t="s">
        <v>64</v>
      </c>
      <c r="B161" s="68" t="s">
        <v>143</v>
      </c>
      <c r="C161" s="102">
        <v>600</v>
      </c>
      <c r="D161" s="35">
        <f>D162</f>
        <v>0</v>
      </c>
      <c r="E161" s="35">
        <f>E162</f>
        <v>0</v>
      </c>
      <c r="F161" s="32"/>
    </row>
    <row r="162" spans="1:6" s="16" customFormat="1" hidden="1" x14ac:dyDescent="0.2">
      <c r="A162" s="29" t="s">
        <v>65</v>
      </c>
      <c r="B162" s="68" t="s">
        <v>143</v>
      </c>
      <c r="C162" s="102">
        <v>620</v>
      </c>
      <c r="D162" s="35"/>
      <c r="E162" s="35"/>
      <c r="F162" s="32"/>
    </row>
    <row r="163" spans="1:6" s="16" customFormat="1" ht="25.5" hidden="1" x14ac:dyDescent="0.2">
      <c r="A163" s="29" t="s">
        <v>149</v>
      </c>
      <c r="B163" s="68" t="s">
        <v>144</v>
      </c>
      <c r="C163" s="102"/>
      <c r="D163" s="35">
        <f>D164</f>
        <v>0</v>
      </c>
      <c r="E163" s="35">
        <f>E164</f>
        <v>0</v>
      </c>
      <c r="F163" s="32"/>
    </row>
    <row r="164" spans="1:6" ht="25.5" hidden="1" x14ac:dyDescent="0.2">
      <c r="A164" s="29" t="s">
        <v>126</v>
      </c>
      <c r="B164" s="68" t="s">
        <v>144</v>
      </c>
      <c r="C164" s="102">
        <v>400</v>
      </c>
      <c r="D164" s="35">
        <f>D165</f>
        <v>0</v>
      </c>
      <c r="E164" s="35">
        <f>E165</f>
        <v>0</v>
      </c>
    </row>
    <row r="165" spans="1:6" hidden="1" x14ac:dyDescent="0.2">
      <c r="A165" s="29" t="s">
        <v>127</v>
      </c>
      <c r="B165" s="68" t="s">
        <v>144</v>
      </c>
      <c r="C165" s="102">
        <v>410</v>
      </c>
      <c r="D165" s="35">
        <f>'4_Ведом'!F333</f>
        <v>0</v>
      </c>
      <c r="E165" s="35">
        <f>'4_Ведом'!G333</f>
        <v>0</v>
      </c>
    </row>
    <row r="166" spans="1:6" ht="25.5" x14ac:dyDescent="0.2">
      <c r="A166" s="62" t="s">
        <v>239</v>
      </c>
      <c r="B166" s="134">
        <v>5100000000</v>
      </c>
      <c r="C166" s="100"/>
      <c r="D166" s="18">
        <f>D167</f>
        <v>119291.702</v>
      </c>
      <c r="E166" s="18">
        <f>E167</f>
        <v>115694.145</v>
      </c>
    </row>
    <row r="167" spans="1:6" ht="25.5" x14ac:dyDescent="0.2">
      <c r="A167" s="29" t="s">
        <v>126</v>
      </c>
      <c r="B167" s="49">
        <v>5100000000</v>
      </c>
      <c r="C167" s="68">
        <v>400</v>
      </c>
      <c r="D167" s="10">
        <f>D168</f>
        <v>119291.702</v>
      </c>
      <c r="E167" s="10">
        <f>E168</f>
        <v>115694.145</v>
      </c>
    </row>
    <row r="168" spans="1:6" x14ac:dyDescent="0.2">
      <c r="A168" s="29" t="s">
        <v>85</v>
      </c>
      <c r="B168" s="49">
        <v>5100000000</v>
      </c>
      <c r="C168" s="68">
        <v>410</v>
      </c>
      <c r="D168" s="10">
        <f>'4_Ведом'!F302</f>
        <v>119291.702</v>
      </c>
      <c r="E168" s="10">
        <f>'4_Ведом'!G302</f>
        <v>115694.145</v>
      </c>
    </row>
    <row r="169" spans="1:6" ht="12.75" customHeight="1" x14ac:dyDescent="0.2">
      <c r="A169" s="37" t="s">
        <v>6</v>
      </c>
      <c r="B169" s="37"/>
      <c r="C169" s="39"/>
      <c r="D169" s="36">
        <f>D13+D25+D36+D43+D46++D49+D52+D55+D64+D67+D70+D77+D82+D91+D98+D111+D117+D120+D123+D127+D139+D142+D147+D130+D166</f>
        <v>471424.73999999993</v>
      </c>
      <c r="E169" s="36">
        <f>E13+E25+E36+E43+E46++E49+E52+E55+E64+E67+E70+E77+E82+E91+E98+E111+E117+E120+E123+E127+E139+E142+E147+E130+E166</f>
        <v>203951.114</v>
      </c>
      <c r="F169" s="32" t="s">
        <v>234</v>
      </c>
    </row>
    <row r="170" spans="1:6" hidden="1" x14ac:dyDescent="0.2">
      <c r="A170" s="24" t="s">
        <v>111</v>
      </c>
      <c r="B170" s="24"/>
      <c r="C170" s="24"/>
      <c r="D170" s="17">
        <v>0</v>
      </c>
      <c r="E170" s="17">
        <v>0</v>
      </c>
    </row>
    <row r="171" spans="1:6" hidden="1" x14ac:dyDescent="0.2">
      <c r="A171" s="23" t="s">
        <v>111</v>
      </c>
      <c r="B171" s="23"/>
      <c r="C171" s="23"/>
      <c r="D171" s="8">
        <v>0</v>
      </c>
      <c r="E171" s="8">
        <v>0</v>
      </c>
    </row>
    <row r="172" spans="1:6" hidden="1" x14ac:dyDescent="0.2">
      <c r="A172" s="23" t="s">
        <v>111</v>
      </c>
      <c r="B172" s="23"/>
      <c r="C172" s="23"/>
      <c r="D172" s="8">
        <v>0</v>
      </c>
      <c r="E172" s="8">
        <v>0</v>
      </c>
    </row>
    <row r="173" spans="1:6" hidden="1" x14ac:dyDescent="0.2">
      <c r="A173" s="23" t="s">
        <v>111</v>
      </c>
      <c r="B173" s="23"/>
      <c r="C173" s="23"/>
      <c r="D173" s="8">
        <v>0</v>
      </c>
      <c r="E173" s="8">
        <v>0</v>
      </c>
    </row>
    <row r="174" spans="1:6" hidden="1" x14ac:dyDescent="0.2">
      <c r="A174" s="23" t="s">
        <v>111</v>
      </c>
      <c r="B174" s="23"/>
      <c r="C174" s="23"/>
      <c r="D174" s="8">
        <v>0</v>
      </c>
      <c r="E174" s="8">
        <v>0</v>
      </c>
    </row>
    <row r="175" spans="1:6" hidden="1" x14ac:dyDescent="0.2">
      <c r="A175" s="23" t="s">
        <v>111</v>
      </c>
      <c r="B175" s="23"/>
      <c r="C175" s="23"/>
      <c r="D175" s="8">
        <v>0</v>
      </c>
      <c r="E175" s="8">
        <v>0</v>
      </c>
    </row>
    <row r="176" spans="1:6" hidden="1" x14ac:dyDescent="0.2">
      <c r="A176" s="23" t="s">
        <v>111</v>
      </c>
      <c r="B176" s="23"/>
      <c r="C176" s="23"/>
      <c r="D176" s="8">
        <v>0</v>
      </c>
      <c r="E176" s="8">
        <v>0</v>
      </c>
    </row>
    <row r="177" spans="1:5" hidden="1" x14ac:dyDescent="0.2">
      <c r="A177" s="23" t="s">
        <v>111</v>
      </c>
      <c r="B177" s="23"/>
      <c r="C177" s="23"/>
      <c r="D177" s="8">
        <v>0</v>
      </c>
      <c r="E177" s="8">
        <v>0</v>
      </c>
    </row>
    <row r="178" spans="1:5" hidden="1" x14ac:dyDescent="0.2">
      <c r="A178" s="23" t="s">
        <v>111</v>
      </c>
      <c r="B178" s="23"/>
      <c r="C178" s="23"/>
      <c r="D178" s="8">
        <v>0</v>
      </c>
      <c r="E178" s="8">
        <v>0</v>
      </c>
    </row>
    <row r="179" spans="1:5" hidden="1" x14ac:dyDescent="0.2">
      <c r="A179" s="23" t="s">
        <v>111</v>
      </c>
      <c r="B179" s="23"/>
      <c r="C179" s="23"/>
      <c r="D179" s="8">
        <v>0</v>
      </c>
      <c r="E179" s="8">
        <v>0</v>
      </c>
    </row>
    <row r="180" spans="1:5" hidden="1" x14ac:dyDescent="0.2">
      <c r="A180" s="23" t="s">
        <v>111</v>
      </c>
      <c r="B180" s="23"/>
      <c r="C180" s="23"/>
      <c r="D180" s="8">
        <v>0</v>
      </c>
      <c r="E180" s="8">
        <v>0</v>
      </c>
    </row>
    <row r="181" spans="1:5" hidden="1" x14ac:dyDescent="0.2">
      <c r="A181" s="23" t="s">
        <v>111</v>
      </c>
      <c r="B181" s="23"/>
      <c r="C181" s="23"/>
      <c r="D181" s="8">
        <v>0</v>
      </c>
      <c r="E181" s="8">
        <v>0</v>
      </c>
    </row>
    <row r="182" spans="1:5" hidden="1" x14ac:dyDescent="0.2">
      <c r="A182" s="23" t="s">
        <v>111</v>
      </c>
      <c r="B182" s="23"/>
      <c r="C182" s="23"/>
      <c r="D182" s="8">
        <v>0</v>
      </c>
      <c r="E182" s="8">
        <v>0</v>
      </c>
    </row>
    <row r="183" spans="1:5" hidden="1" x14ac:dyDescent="0.2">
      <c r="A183" s="23" t="s">
        <v>111</v>
      </c>
      <c r="B183" s="23"/>
      <c r="C183" s="23"/>
      <c r="D183" s="8">
        <v>0</v>
      </c>
      <c r="E183" s="8">
        <v>0</v>
      </c>
    </row>
    <row r="184" spans="1:5" hidden="1" x14ac:dyDescent="0.2">
      <c r="A184" s="23" t="s">
        <v>111</v>
      </c>
      <c r="B184" s="23"/>
      <c r="C184" s="23"/>
      <c r="D184" s="8">
        <v>0</v>
      </c>
      <c r="E184" s="8">
        <v>0</v>
      </c>
    </row>
    <row r="185" spans="1:5" hidden="1" x14ac:dyDescent="0.2">
      <c r="A185" s="23" t="s">
        <v>111</v>
      </c>
      <c r="B185" s="23"/>
      <c r="C185" s="23"/>
      <c r="D185" s="8">
        <v>0</v>
      </c>
      <c r="E185" s="8">
        <v>0</v>
      </c>
    </row>
    <row r="186" spans="1:5" hidden="1" x14ac:dyDescent="0.2">
      <c r="A186" s="23" t="s">
        <v>111</v>
      </c>
      <c r="B186" s="23"/>
      <c r="C186" s="23"/>
      <c r="D186" s="8">
        <v>0</v>
      </c>
      <c r="E186" s="8">
        <v>0</v>
      </c>
    </row>
    <row r="187" spans="1:5" hidden="1" x14ac:dyDescent="0.2">
      <c r="A187" s="23" t="s">
        <v>111</v>
      </c>
      <c r="B187" s="23"/>
      <c r="C187" s="23"/>
      <c r="D187" s="8">
        <v>0</v>
      </c>
      <c r="E187" s="8">
        <v>0</v>
      </c>
    </row>
    <row r="188" spans="1:5" hidden="1" x14ac:dyDescent="0.2">
      <c r="A188" s="23" t="s">
        <v>111</v>
      </c>
      <c r="B188" s="23"/>
      <c r="C188" s="23"/>
      <c r="D188" s="8">
        <v>0</v>
      </c>
      <c r="E188" s="8">
        <v>0</v>
      </c>
    </row>
    <row r="189" spans="1:5" hidden="1" x14ac:dyDescent="0.2">
      <c r="A189" s="23" t="s">
        <v>111</v>
      </c>
      <c r="B189" s="23"/>
      <c r="C189" s="23"/>
      <c r="D189" s="8">
        <v>0</v>
      </c>
      <c r="E189" s="8">
        <v>0</v>
      </c>
    </row>
    <row r="190" spans="1:5" hidden="1" x14ac:dyDescent="0.2">
      <c r="A190" s="23" t="s">
        <v>111</v>
      </c>
      <c r="B190" s="23"/>
      <c r="C190" s="23"/>
      <c r="D190" s="8">
        <v>0</v>
      </c>
      <c r="E190" s="8">
        <v>0</v>
      </c>
    </row>
    <row r="191" spans="1:5" hidden="1" x14ac:dyDescent="0.2">
      <c r="A191" s="23" t="s">
        <v>111</v>
      </c>
      <c r="B191" s="23"/>
      <c r="C191" s="23"/>
      <c r="D191" s="8">
        <v>0</v>
      </c>
      <c r="E191" s="8">
        <v>0</v>
      </c>
    </row>
    <row r="192" spans="1:5" hidden="1" x14ac:dyDescent="0.2">
      <c r="A192" s="23" t="s">
        <v>111</v>
      </c>
      <c r="B192" s="23"/>
      <c r="C192" s="23"/>
      <c r="D192" s="8">
        <v>0</v>
      </c>
      <c r="E192" s="8">
        <v>0</v>
      </c>
    </row>
    <row r="193" spans="1:5" hidden="1" x14ac:dyDescent="0.2">
      <c r="A193" s="23" t="s">
        <v>111</v>
      </c>
      <c r="B193" s="23"/>
      <c r="C193" s="23"/>
      <c r="D193" s="8">
        <v>0</v>
      </c>
      <c r="E193" s="8">
        <v>0</v>
      </c>
    </row>
    <row r="194" spans="1:5" hidden="1" x14ac:dyDescent="0.2">
      <c r="A194" s="23" t="s">
        <v>111</v>
      </c>
      <c r="B194" s="23"/>
      <c r="C194" s="23"/>
      <c r="D194" s="8">
        <v>0</v>
      </c>
      <c r="E194" s="8">
        <v>0</v>
      </c>
    </row>
    <row r="195" spans="1:5" hidden="1" x14ac:dyDescent="0.2">
      <c r="A195" s="23" t="s">
        <v>111</v>
      </c>
      <c r="B195" s="23"/>
      <c r="C195" s="23"/>
      <c r="D195" s="8">
        <v>0</v>
      </c>
      <c r="E195" s="8">
        <v>0</v>
      </c>
    </row>
    <row r="196" spans="1:5" hidden="1" x14ac:dyDescent="0.2">
      <c r="A196" s="23" t="s">
        <v>111</v>
      </c>
      <c r="B196" s="23"/>
      <c r="C196" s="23"/>
      <c r="D196" s="8">
        <v>0</v>
      </c>
      <c r="E196" s="8">
        <v>0</v>
      </c>
    </row>
    <row r="197" spans="1:5" hidden="1" x14ac:dyDescent="0.2">
      <c r="A197" s="23" t="s">
        <v>111</v>
      </c>
      <c r="B197" s="23"/>
      <c r="C197" s="23"/>
      <c r="D197" s="8">
        <v>0</v>
      </c>
      <c r="E197" s="8">
        <v>0</v>
      </c>
    </row>
    <row r="198" spans="1:5" hidden="1" x14ac:dyDescent="0.2">
      <c r="A198" s="23" t="s">
        <v>111</v>
      </c>
      <c r="B198" s="23"/>
      <c r="C198" s="23"/>
      <c r="D198" s="8">
        <v>0</v>
      </c>
      <c r="E198" s="8">
        <v>0</v>
      </c>
    </row>
    <row r="199" spans="1:5" hidden="1" x14ac:dyDescent="0.2">
      <c r="A199" s="23" t="s">
        <v>111</v>
      </c>
      <c r="B199" s="23"/>
      <c r="C199" s="23"/>
      <c r="D199" s="8">
        <v>0</v>
      </c>
      <c r="E199" s="8">
        <v>0</v>
      </c>
    </row>
    <row r="200" spans="1:5" hidden="1" x14ac:dyDescent="0.2">
      <c r="A200" s="23" t="s">
        <v>111</v>
      </c>
      <c r="B200" s="23"/>
      <c r="C200" s="23"/>
      <c r="D200" s="8">
        <v>0</v>
      </c>
      <c r="E200" s="8">
        <v>0</v>
      </c>
    </row>
    <row r="201" spans="1:5" hidden="1" x14ac:dyDescent="0.2">
      <c r="A201" s="23" t="s">
        <v>111</v>
      </c>
      <c r="B201" s="23"/>
      <c r="C201" s="23"/>
      <c r="D201" s="8">
        <v>0</v>
      </c>
      <c r="E201" s="8">
        <v>0</v>
      </c>
    </row>
    <row r="202" spans="1:5" hidden="1" x14ac:dyDescent="0.2">
      <c r="A202" s="23" t="s">
        <v>111</v>
      </c>
      <c r="B202" s="23"/>
      <c r="C202" s="23"/>
      <c r="D202" s="8">
        <v>0</v>
      </c>
      <c r="E202" s="8">
        <v>0</v>
      </c>
    </row>
    <row r="203" spans="1:5" hidden="1" x14ac:dyDescent="0.2">
      <c r="A203" s="23" t="s">
        <v>111</v>
      </c>
      <c r="B203" s="23"/>
      <c r="C203" s="23"/>
      <c r="D203" s="8">
        <v>0</v>
      </c>
      <c r="E203" s="8">
        <v>0</v>
      </c>
    </row>
    <row r="204" spans="1:5" hidden="1" x14ac:dyDescent="0.2">
      <c r="A204" s="23" t="s">
        <v>111</v>
      </c>
      <c r="B204" s="23"/>
      <c r="C204" s="23"/>
      <c r="D204" s="8">
        <v>0</v>
      </c>
      <c r="E204" s="8">
        <v>0</v>
      </c>
    </row>
    <row r="205" spans="1:5" hidden="1" x14ac:dyDescent="0.2">
      <c r="A205" s="23" t="s">
        <v>111</v>
      </c>
      <c r="B205" s="23"/>
      <c r="C205" s="23"/>
      <c r="D205" s="8">
        <v>0</v>
      </c>
      <c r="E205" s="8">
        <v>0</v>
      </c>
    </row>
    <row r="206" spans="1:5" hidden="1" x14ac:dyDescent="0.2">
      <c r="A206" s="23" t="s">
        <v>111</v>
      </c>
      <c r="B206" s="23"/>
      <c r="C206" s="23"/>
      <c r="D206" s="8">
        <v>0</v>
      </c>
      <c r="E206" s="8">
        <v>0</v>
      </c>
    </row>
    <row r="207" spans="1:5" hidden="1" x14ac:dyDescent="0.2">
      <c r="A207" s="23" t="s">
        <v>111</v>
      </c>
      <c r="B207" s="23"/>
      <c r="C207" s="23"/>
      <c r="D207" s="8">
        <v>0</v>
      </c>
      <c r="E207" s="8">
        <v>0</v>
      </c>
    </row>
    <row r="208" spans="1:5" hidden="1" x14ac:dyDescent="0.2">
      <c r="A208" s="23" t="s">
        <v>111</v>
      </c>
      <c r="B208" s="23"/>
      <c r="C208" s="23"/>
      <c r="D208" s="8">
        <v>0</v>
      </c>
      <c r="E208" s="8">
        <v>0</v>
      </c>
    </row>
    <row r="209" spans="1:5" hidden="1" x14ac:dyDescent="0.2">
      <c r="A209" s="23" t="s">
        <v>111</v>
      </c>
      <c r="B209" s="23"/>
      <c r="C209" s="23"/>
      <c r="D209" s="8">
        <v>0</v>
      </c>
      <c r="E209" s="8">
        <v>0</v>
      </c>
    </row>
    <row r="210" spans="1:5" hidden="1" x14ac:dyDescent="0.2">
      <c r="A210" s="23" t="s">
        <v>111</v>
      </c>
      <c r="B210" s="23"/>
      <c r="C210" s="23"/>
      <c r="D210" s="8">
        <v>0</v>
      </c>
      <c r="E210" s="8">
        <v>0</v>
      </c>
    </row>
    <row r="211" spans="1:5" hidden="1" x14ac:dyDescent="0.2">
      <c r="A211" s="23" t="s">
        <v>111</v>
      </c>
      <c r="B211" s="23"/>
      <c r="C211" s="23"/>
      <c r="D211" s="8">
        <v>0</v>
      </c>
      <c r="E211" s="8">
        <v>0</v>
      </c>
    </row>
    <row r="212" spans="1:5" hidden="1" x14ac:dyDescent="0.2">
      <c r="A212" s="23" t="s">
        <v>111</v>
      </c>
      <c r="B212" s="23"/>
      <c r="C212" s="23"/>
      <c r="D212" s="8">
        <v>0</v>
      </c>
      <c r="E212" s="8">
        <v>0</v>
      </c>
    </row>
    <row r="213" spans="1:5" hidden="1" x14ac:dyDescent="0.2">
      <c r="A213" s="23" t="s">
        <v>111</v>
      </c>
      <c r="B213" s="23"/>
      <c r="C213" s="23"/>
      <c r="D213" s="8">
        <v>0</v>
      </c>
      <c r="E213" s="8">
        <v>0</v>
      </c>
    </row>
    <row r="214" spans="1:5" hidden="1" x14ac:dyDescent="0.2">
      <c r="A214" s="23" t="s">
        <v>111</v>
      </c>
      <c r="B214" s="23"/>
      <c r="C214" s="23"/>
      <c r="D214" s="8">
        <v>0</v>
      </c>
      <c r="E214" s="8">
        <v>0</v>
      </c>
    </row>
    <row r="215" spans="1:5" hidden="1" x14ac:dyDescent="0.2">
      <c r="A215" s="23" t="s">
        <v>111</v>
      </c>
      <c r="B215" s="23"/>
      <c r="C215" s="23"/>
      <c r="D215" s="8">
        <v>0</v>
      </c>
      <c r="E215" s="8">
        <v>0</v>
      </c>
    </row>
    <row r="216" spans="1:5" hidden="1" x14ac:dyDescent="0.2">
      <c r="A216" s="23" t="s">
        <v>111</v>
      </c>
      <c r="B216" s="23"/>
      <c r="C216" s="23"/>
      <c r="D216" s="8">
        <v>0</v>
      </c>
      <c r="E216" s="8">
        <v>0</v>
      </c>
    </row>
    <row r="217" spans="1:5" hidden="1" x14ac:dyDescent="0.2">
      <c r="A217" s="23" t="s">
        <v>111</v>
      </c>
      <c r="B217" s="23"/>
      <c r="C217" s="23"/>
      <c r="D217" s="8">
        <v>0</v>
      </c>
      <c r="E217" s="8">
        <v>0</v>
      </c>
    </row>
    <row r="218" spans="1:5" hidden="1" x14ac:dyDescent="0.2">
      <c r="A218" s="23" t="s">
        <v>111</v>
      </c>
      <c r="B218" s="23"/>
      <c r="C218" s="23"/>
      <c r="D218" s="8">
        <v>0</v>
      </c>
      <c r="E218" s="8">
        <v>0</v>
      </c>
    </row>
    <row r="219" spans="1:5" hidden="1" x14ac:dyDescent="0.2">
      <c r="A219" s="23" t="s">
        <v>111</v>
      </c>
      <c r="B219" s="23"/>
      <c r="C219" s="23"/>
      <c r="D219" s="8">
        <v>0</v>
      </c>
      <c r="E219" s="8">
        <v>0</v>
      </c>
    </row>
    <row r="220" spans="1:5" hidden="1" x14ac:dyDescent="0.2">
      <c r="A220" s="23" t="s">
        <v>111</v>
      </c>
      <c r="B220" s="23"/>
      <c r="C220" s="23"/>
      <c r="D220" s="8">
        <v>0</v>
      </c>
      <c r="E220" s="8">
        <v>0</v>
      </c>
    </row>
    <row r="221" spans="1:5" hidden="1" x14ac:dyDescent="0.2">
      <c r="A221" s="23" t="s">
        <v>111</v>
      </c>
      <c r="B221" s="23"/>
      <c r="C221" s="23"/>
      <c r="D221" s="8">
        <v>0</v>
      </c>
      <c r="E221" s="8">
        <v>0</v>
      </c>
    </row>
    <row r="222" spans="1:5" hidden="1" x14ac:dyDescent="0.2">
      <c r="A222" s="23" t="s">
        <v>111</v>
      </c>
      <c r="B222" s="23"/>
      <c r="C222" s="23"/>
      <c r="D222" s="8">
        <v>0</v>
      </c>
      <c r="E222" s="8">
        <v>0</v>
      </c>
    </row>
    <row r="223" spans="1:5" hidden="1" x14ac:dyDescent="0.2">
      <c r="A223" s="23" t="s">
        <v>111</v>
      </c>
      <c r="B223" s="23"/>
      <c r="C223" s="23"/>
      <c r="D223" s="8">
        <v>0</v>
      </c>
      <c r="E223" s="8">
        <v>0</v>
      </c>
    </row>
    <row r="224" spans="1:5" hidden="1" x14ac:dyDescent="0.2">
      <c r="A224" s="23" t="s">
        <v>111</v>
      </c>
      <c r="B224" s="23"/>
      <c r="C224" s="23"/>
      <c r="D224" s="8">
        <v>0</v>
      </c>
      <c r="E224" s="8">
        <v>0</v>
      </c>
    </row>
    <row r="225" spans="1:5" hidden="1" x14ac:dyDescent="0.2">
      <c r="A225" s="23" t="s">
        <v>111</v>
      </c>
      <c r="B225" s="23"/>
      <c r="C225" s="23"/>
      <c r="D225" s="8">
        <v>0</v>
      </c>
      <c r="E225" s="8">
        <v>0</v>
      </c>
    </row>
    <row r="226" spans="1:5" hidden="1" x14ac:dyDescent="0.2">
      <c r="A226" s="23" t="s">
        <v>111</v>
      </c>
      <c r="B226" s="23"/>
      <c r="C226" s="23"/>
      <c r="D226" s="8">
        <v>0</v>
      </c>
      <c r="E226" s="8">
        <v>0</v>
      </c>
    </row>
    <row r="227" spans="1:5" hidden="1" x14ac:dyDescent="0.2">
      <c r="A227" s="23" t="s">
        <v>111</v>
      </c>
      <c r="B227" s="23"/>
      <c r="C227" s="23"/>
      <c r="D227" s="8">
        <v>0</v>
      </c>
      <c r="E227" s="8">
        <v>0</v>
      </c>
    </row>
    <row r="228" spans="1:5" hidden="1" x14ac:dyDescent="0.2">
      <c r="A228" s="23" t="s">
        <v>111</v>
      </c>
      <c r="B228" s="23"/>
      <c r="C228" s="23"/>
      <c r="D228" s="8">
        <v>0</v>
      </c>
      <c r="E228" s="8">
        <v>0</v>
      </c>
    </row>
    <row r="229" spans="1:5" hidden="1" x14ac:dyDescent="0.2">
      <c r="A229" s="23" t="s">
        <v>111</v>
      </c>
      <c r="B229" s="23"/>
      <c r="C229" s="23"/>
      <c r="D229" s="8">
        <v>0</v>
      </c>
      <c r="E229" s="8">
        <v>0</v>
      </c>
    </row>
    <row r="230" spans="1:5" hidden="1" x14ac:dyDescent="0.2">
      <c r="A230" s="23" t="s">
        <v>111</v>
      </c>
      <c r="B230" s="23"/>
      <c r="C230" s="23"/>
      <c r="D230" s="8">
        <v>0</v>
      </c>
      <c r="E230" s="8">
        <v>0</v>
      </c>
    </row>
    <row r="231" spans="1:5" hidden="1" x14ac:dyDescent="0.2">
      <c r="A231" s="23" t="s">
        <v>111</v>
      </c>
      <c r="B231" s="23"/>
      <c r="C231" s="23"/>
      <c r="D231" s="8">
        <v>0</v>
      </c>
      <c r="E231" s="8">
        <v>0</v>
      </c>
    </row>
    <row r="232" spans="1:5" hidden="1" x14ac:dyDescent="0.2">
      <c r="A232" s="23" t="s">
        <v>111</v>
      </c>
      <c r="B232" s="23"/>
      <c r="C232" s="23"/>
      <c r="D232" s="8">
        <v>0</v>
      </c>
      <c r="E232" s="8">
        <v>0</v>
      </c>
    </row>
    <row r="233" spans="1:5" hidden="1" x14ac:dyDescent="0.2">
      <c r="A233" s="23" t="s">
        <v>111</v>
      </c>
      <c r="B233" s="23"/>
      <c r="C233" s="23"/>
      <c r="D233" s="8">
        <v>0</v>
      </c>
      <c r="E233" s="8">
        <v>0</v>
      </c>
    </row>
    <row r="234" spans="1:5" hidden="1" x14ac:dyDescent="0.2">
      <c r="A234" s="23" t="s">
        <v>111</v>
      </c>
      <c r="B234" s="23"/>
      <c r="C234" s="23"/>
      <c r="D234" s="8">
        <v>0</v>
      </c>
      <c r="E234" s="8">
        <v>0</v>
      </c>
    </row>
    <row r="235" spans="1:5" hidden="1" x14ac:dyDescent="0.2">
      <c r="A235" s="23" t="s">
        <v>111</v>
      </c>
      <c r="B235" s="23"/>
      <c r="C235" s="23"/>
      <c r="D235" s="8">
        <v>0</v>
      </c>
      <c r="E235" s="8">
        <v>0</v>
      </c>
    </row>
    <row r="236" spans="1:5" hidden="1" x14ac:dyDescent="0.2">
      <c r="A236" s="23" t="s">
        <v>111</v>
      </c>
      <c r="B236" s="23"/>
      <c r="C236" s="23"/>
      <c r="D236" s="8">
        <v>0</v>
      </c>
      <c r="E236" s="8">
        <v>0</v>
      </c>
    </row>
    <row r="237" spans="1:5" hidden="1" x14ac:dyDescent="0.2">
      <c r="A237" s="23" t="s">
        <v>111</v>
      </c>
      <c r="B237" s="23"/>
      <c r="C237" s="23"/>
      <c r="D237" s="8">
        <v>0</v>
      </c>
      <c r="E237" s="8">
        <v>0</v>
      </c>
    </row>
    <row r="238" spans="1:5" hidden="1" x14ac:dyDescent="0.2">
      <c r="A238" s="23" t="s">
        <v>111</v>
      </c>
      <c r="B238" s="23"/>
      <c r="C238" s="23"/>
      <c r="D238" s="8">
        <v>0</v>
      </c>
      <c r="E238" s="8">
        <v>0</v>
      </c>
    </row>
    <row r="239" spans="1:5" hidden="1" x14ac:dyDescent="0.2">
      <c r="A239" s="23" t="s">
        <v>111</v>
      </c>
      <c r="B239" s="23"/>
      <c r="C239" s="23"/>
      <c r="D239" s="8">
        <v>0</v>
      </c>
      <c r="E239" s="8">
        <v>0</v>
      </c>
    </row>
    <row r="240" spans="1:5" hidden="1" x14ac:dyDescent="0.2">
      <c r="A240" s="23" t="s">
        <v>111</v>
      </c>
      <c r="B240" s="23"/>
      <c r="C240" s="23"/>
      <c r="D240" s="8">
        <v>0</v>
      </c>
      <c r="E240" s="8">
        <v>0</v>
      </c>
    </row>
    <row r="241" spans="1:5" hidden="1" x14ac:dyDescent="0.2">
      <c r="A241" s="23" t="s">
        <v>111</v>
      </c>
      <c r="B241" s="23"/>
      <c r="C241" s="23"/>
      <c r="D241" s="8">
        <v>0</v>
      </c>
      <c r="E241" s="8">
        <v>0</v>
      </c>
    </row>
    <row r="242" spans="1:5" hidden="1" x14ac:dyDescent="0.2">
      <c r="A242" s="23" t="s">
        <v>111</v>
      </c>
      <c r="B242" s="23"/>
      <c r="C242" s="23"/>
      <c r="D242" s="8">
        <v>0</v>
      </c>
      <c r="E242" s="8">
        <v>0</v>
      </c>
    </row>
    <row r="243" spans="1:5" hidden="1" x14ac:dyDescent="0.2">
      <c r="A243" s="23" t="s">
        <v>111</v>
      </c>
      <c r="B243" s="23"/>
      <c r="C243" s="23"/>
      <c r="D243" s="8">
        <v>0</v>
      </c>
      <c r="E243" s="8">
        <v>0</v>
      </c>
    </row>
    <row r="244" spans="1:5" hidden="1" x14ac:dyDescent="0.2">
      <c r="A244" s="23" t="s">
        <v>111</v>
      </c>
      <c r="B244" s="23"/>
      <c r="C244" s="23"/>
      <c r="D244" s="8">
        <v>0</v>
      </c>
      <c r="E244" s="8">
        <v>0</v>
      </c>
    </row>
    <row r="245" spans="1:5" hidden="1" x14ac:dyDescent="0.2">
      <c r="A245" s="23" t="s">
        <v>111</v>
      </c>
      <c r="B245" s="23"/>
      <c r="C245" s="23"/>
      <c r="D245" s="8">
        <v>0</v>
      </c>
      <c r="E245" s="8">
        <v>0</v>
      </c>
    </row>
    <row r="246" spans="1:5" x14ac:dyDescent="0.2">
      <c r="D246" s="108"/>
    </row>
    <row r="247" spans="1:5" x14ac:dyDescent="0.2">
      <c r="D247" s="108"/>
      <c r="E247" s="80"/>
    </row>
  </sheetData>
  <sheetProtection selectLockedCells="1" selectUnlockedCells="1"/>
  <mergeCells count="6">
    <mergeCell ref="A1:F1"/>
    <mergeCell ref="A9:E9"/>
    <mergeCell ref="A11:A12"/>
    <mergeCell ref="D11:E11"/>
    <mergeCell ref="B11:B12"/>
    <mergeCell ref="C11:C12"/>
  </mergeCells>
  <pageMargins left="0.59055118110236227" right="0.39370078740157483" top="0.78740157480314965" bottom="0.59055118110236227" header="0" footer="0"/>
  <pageSetup paperSize="9" scale="87" firstPageNumber="0" fitToHeight="5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ToggleButton1">
          <controlPr defaultSize="0" print="0" autoLine="0" r:id="rId5">
            <anchor moveWithCells="1">
              <from>
                <xdr:col>46</xdr:col>
                <xdr:colOff>476250</xdr:colOff>
                <xdr:row>2</xdr:row>
                <xdr:rowOff>0</xdr:rowOff>
              </from>
              <to>
                <xdr:col>52</xdr:col>
                <xdr:colOff>66675</xdr:colOff>
                <xdr:row>3</xdr:row>
                <xdr:rowOff>171450</xdr:rowOff>
              </to>
            </anchor>
          </controlPr>
        </control>
      </mc:Choice>
      <mc:Fallback>
        <control shapeId="5122" r:id="rId4" name="Toggle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0"/>
  <sheetViews>
    <sheetView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78.140625" style="98" customWidth="1"/>
    <col min="2" max="2" width="7.140625" style="130" customWidth="1"/>
    <col min="3" max="3" width="6.7109375" style="130" customWidth="1"/>
    <col min="4" max="4" width="12.7109375" style="131" customWidth="1"/>
    <col min="5" max="5" width="6.42578125" style="132" customWidth="1"/>
    <col min="6" max="6" width="11.5703125" style="133" customWidth="1"/>
    <col min="7" max="7" width="13" style="133" customWidth="1"/>
    <col min="8" max="8" width="1.85546875" customWidth="1"/>
  </cols>
  <sheetData>
    <row r="1" spans="1:7" x14ac:dyDescent="0.2">
      <c r="A1" s="240" t="s">
        <v>241</v>
      </c>
      <c r="B1" s="240"/>
      <c r="C1" s="240"/>
      <c r="D1" s="240"/>
      <c r="E1" s="240"/>
      <c r="F1" s="240"/>
      <c r="G1" s="240"/>
    </row>
    <row r="2" spans="1:7" x14ac:dyDescent="0.2">
      <c r="A2" s="135"/>
      <c r="B2" s="136"/>
      <c r="C2" s="136"/>
      <c r="D2" s="137"/>
      <c r="E2" s="138"/>
      <c r="F2" s="139"/>
      <c r="G2" s="139" t="s">
        <v>245</v>
      </c>
    </row>
    <row r="3" spans="1:7" x14ac:dyDescent="0.2">
      <c r="A3" s="135"/>
      <c r="B3" s="136"/>
      <c r="C3" s="136"/>
      <c r="D3" s="137"/>
      <c r="E3" s="138"/>
      <c r="F3" s="139"/>
      <c r="G3" s="139" t="s">
        <v>0</v>
      </c>
    </row>
    <row r="4" spans="1:7" x14ac:dyDescent="0.2">
      <c r="A4" s="135"/>
      <c r="B4" s="136"/>
      <c r="C4" s="136"/>
      <c r="D4" s="137"/>
      <c r="E4" s="138"/>
      <c r="F4" s="139"/>
      <c r="G4" s="139" t="s">
        <v>115</v>
      </c>
    </row>
    <row r="5" spans="1:7" x14ac:dyDescent="0.2">
      <c r="A5" s="135"/>
      <c r="B5" s="136"/>
      <c r="C5" s="136"/>
      <c r="D5" s="137"/>
      <c r="E5" s="138"/>
      <c r="F5" s="139"/>
      <c r="G5" s="139" t="s">
        <v>114</v>
      </c>
    </row>
    <row r="6" spans="1:7" x14ac:dyDescent="0.2">
      <c r="A6" s="144"/>
      <c r="B6" s="145"/>
      <c r="C6" s="145"/>
      <c r="D6" s="146"/>
      <c r="E6" s="147"/>
      <c r="F6" s="145"/>
      <c r="G6" s="140" t="s">
        <v>180</v>
      </c>
    </row>
    <row r="7" spans="1:7" x14ac:dyDescent="0.2">
      <c r="A7" s="140"/>
      <c r="B7" s="141"/>
      <c r="C7" s="141"/>
      <c r="D7" s="142"/>
      <c r="E7" s="143"/>
      <c r="F7" s="140"/>
      <c r="G7" s="140"/>
    </row>
    <row r="8" spans="1:7" ht="45" customHeight="1" x14ac:dyDescent="0.2">
      <c r="A8" s="244" t="s">
        <v>230</v>
      </c>
      <c r="B8" s="244"/>
      <c r="C8" s="244"/>
      <c r="D8" s="244"/>
      <c r="E8" s="244"/>
      <c r="F8" s="244"/>
      <c r="G8" s="244"/>
    </row>
    <row r="9" spans="1:7" x14ac:dyDescent="0.2">
      <c r="A9" s="148"/>
      <c r="B9" s="149"/>
      <c r="C9" s="149"/>
      <c r="D9" s="150"/>
      <c r="E9" s="151"/>
      <c r="F9" s="152"/>
      <c r="G9" s="145"/>
    </row>
    <row r="10" spans="1:7" x14ac:dyDescent="0.2">
      <c r="A10" s="245" t="s">
        <v>9</v>
      </c>
      <c r="B10" s="242" t="s">
        <v>209</v>
      </c>
      <c r="C10" s="243" t="s">
        <v>210</v>
      </c>
      <c r="D10" s="246" t="s">
        <v>4</v>
      </c>
      <c r="E10" s="247" t="s">
        <v>5</v>
      </c>
      <c r="F10" s="248" t="s">
        <v>152</v>
      </c>
      <c r="G10" s="248"/>
    </row>
    <row r="11" spans="1:7" ht="127.5" x14ac:dyDescent="0.2">
      <c r="A11" s="245"/>
      <c r="B11" s="242"/>
      <c r="C11" s="243"/>
      <c r="D11" s="246"/>
      <c r="E11" s="247"/>
      <c r="F11" s="153" t="s">
        <v>6</v>
      </c>
      <c r="G11" s="153" t="s">
        <v>167</v>
      </c>
    </row>
    <row r="12" spans="1:7" x14ac:dyDescent="0.2">
      <c r="A12" s="241" t="s">
        <v>8</v>
      </c>
      <c r="B12" s="241"/>
      <c r="C12" s="241"/>
      <c r="D12" s="241"/>
      <c r="E12" s="241"/>
      <c r="F12" s="154">
        <f>F13+F102+F107+F135+F148+F153+F182+F190+F224+F232+F237+F242</f>
        <v>468096.65599999996</v>
      </c>
      <c r="G12" s="154">
        <f>G13+G102+G107+G135+G148+G153+G182+G190+G224+G232+G237+G242</f>
        <v>203951.114</v>
      </c>
    </row>
    <row r="13" spans="1:7" x14ac:dyDescent="0.2">
      <c r="A13" s="155" t="s">
        <v>39</v>
      </c>
      <c r="B13" s="156" t="s">
        <v>206</v>
      </c>
      <c r="C13" s="156" t="s">
        <v>207</v>
      </c>
      <c r="D13" s="157"/>
      <c r="E13" s="158"/>
      <c r="F13" s="154">
        <f>F14+F20+F43+F47+F62+F66</f>
        <v>95385.736999999994</v>
      </c>
      <c r="G13" s="154">
        <f>G14+G20+G43+G47+G62+G66</f>
        <v>5444.7099999999991</v>
      </c>
    </row>
    <row r="14" spans="1:7" ht="25.5" x14ac:dyDescent="0.2">
      <c r="A14" s="155" t="s">
        <v>89</v>
      </c>
      <c r="B14" s="156" t="s">
        <v>206</v>
      </c>
      <c r="C14" s="156" t="s">
        <v>208</v>
      </c>
      <c r="D14" s="157"/>
      <c r="E14" s="158"/>
      <c r="F14" s="154">
        <f t="shared" ref="F14:G16" si="0">F15</f>
        <v>3384.0329999999999</v>
      </c>
      <c r="G14" s="154">
        <f t="shared" si="0"/>
        <v>0</v>
      </c>
    </row>
    <row r="15" spans="1:7" ht="38.25" x14ac:dyDescent="0.2">
      <c r="A15" s="155" t="s">
        <v>192</v>
      </c>
      <c r="B15" s="156" t="s">
        <v>206</v>
      </c>
      <c r="C15" s="156" t="s">
        <v>208</v>
      </c>
      <c r="D15" s="157">
        <v>1800000000</v>
      </c>
      <c r="E15" s="158"/>
      <c r="F15" s="154">
        <f>F16+F18</f>
        <v>3384.0329999999999</v>
      </c>
      <c r="G15" s="154">
        <f>G16+G18</f>
        <v>0</v>
      </c>
    </row>
    <row r="16" spans="1:7" ht="38.25" x14ac:dyDescent="0.2">
      <c r="A16" s="159" t="s">
        <v>42</v>
      </c>
      <c r="B16" s="160" t="s">
        <v>206</v>
      </c>
      <c r="C16" s="160" t="s">
        <v>208</v>
      </c>
      <c r="D16" s="161">
        <v>1800000000</v>
      </c>
      <c r="E16" s="162">
        <v>100</v>
      </c>
      <c r="F16" s="163">
        <f t="shared" si="0"/>
        <v>3384.0329999999999</v>
      </c>
      <c r="G16" s="163">
        <f t="shared" si="0"/>
        <v>0</v>
      </c>
    </row>
    <row r="17" spans="1:7" x14ac:dyDescent="0.2">
      <c r="A17" s="159" t="s">
        <v>43</v>
      </c>
      <c r="B17" s="160" t="s">
        <v>206</v>
      </c>
      <c r="C17" s="160" t="s">
        <v>208</v>
      </c>
      <c r="D17" s="161">
        <v>1800000000</v>
      </c>
      <c r="E17" s="162">
        <v>120</v>
      </c>
      <c r="F17" s="163">
        <f>'4_Ведом'!F163</f>
        <v>3384.0329999999999</v>
      </c>
      <c r="G17" s="163">
        <f>'4_Ведом'!G163</f>
        <v>0</v>
      </c>
    </row>
    <row r="18" spans="1:7" x14ac:dyDescent="0.2">
      <c r="A18" s="159" t="s">
        <v>44</v>
      </c>
      <c r="B18" s="160" t="s">
        <v>206</v>
      </c>
      <c r="C18" s="160" t="s">
        <v>208</v>
      </c>
      <c r="D18" s="161">
        <v>1800000000</v>
      </c>
      <c r="E18" s="162" t="s">
        <v>225</v>
      </c>
      <c r="F18" s="163">
        <f>F19</f>
        <v>0</v>
      </c>
      <c r="G18" s="163"/>
    </row>
    <row r="19" spans="1:7" ht="25.5" x14ac:dyDescent="0.2">
      <c r="A19" s="159" t="s">
        <v>45</v>
      </c>
      <c r="B19" s="160" t="s">
        <v>206</v>
      </c>
      <c r="C19" s="160" t="s">
        <v>208</v>
      </c>
      <c r="D19" s="161">
        <v>1800000000</v>
      </c>
      <c r="E19" s="162" t="s">
        <v>226</v>
      </c>
      <c r="F19" s="163">
        <f>'4_Ведом'!F165</f>
        <v>0</v>
      </c>
      <c r="G19" s="163"/>
    </row>
    <row r="20" spans="1:7" ht="27" customHeight="1" x14ac:dyDescent="0.2">
      <c r="A20" s="155" t="s">
        <v>40</v>
      </c>
      <c r="B20" s="156" t="s">
        <v>206</v>
      </c>
      <c r="C20" s="156" t="s">
        <v>211</v>
      </c>
      <c r="D20" s="157"/>
      <c r="E20" s="158"/>
      <c r="F20" s="154">
        <f>F21+F24+F29+F38</f>
        <v>22769.952000000001</v>
      </c>
      <c r="G20" s="154">
        <f>G21+G24+G29+G38</f>
        <v>854.89</v>
      </c>
    </row>
    <row r="21" spans="1:7" ht="25.5" x14ac:dyDescent="0.2">
      <c r="A21" s="164" t="s">
        <v>182</v>
      </c>
      <c r="B21" s="165" t="s">
        <v>206</v>
      </c>
      <c r="C21" s="156" t="s">
        <v>211</v>
      </c>
      <c r="D21" s="157" t="s">
        <v>11</v>
      </c>
      <c r="E21" s="158"/>
      <c r="F21" s="154">
        <f>F22</f>
        <v>813.91499999999996</v>
      </c>
      <c r="G21" s="154"/>
    </row>
    <row r="22" spans="1:7" ht="38.25" x14ac:dyDescent="0.2">
      <c r="A22" s="166" t="s">
        <v>42</v>
      </c>
      <c r="B22" s="167" t="s">
        <v>206</v>
      </c>
      <c r="C22" s="168" t="s">
        <v>211</v>
      </c>
      <c r="D22" s="161" t="s">
        <v>11</v>
      </c>
      <c r="E22" s="162">
        <v>100</v>
      </c>
      <c r="F22" s="163">
        <f>F23</f>
        <v>813.91499999999996</v>
      </c>
      <c r="G22" s="163"/>
    </row>
    <row r="23" spans="1:7" x14ac:dyDescent="0.2">
      <c r="A23" s="166" t="s">
        <v>93</v>
      </c>
      <c r="B23" s="167" t="s">
        <v>206</v>
      </c>
      <c r="C23" s="168" t="s">
        <v>211</v>
      </c>
      <c r="D23" s="161" t="s">
        <v>11</v>
      </c>
      <c r="E23" s="162">
        <v>110</v>
      </c>
      <c r="F23" s="163">
        <f>'4_Ведом'!F19</f>
        <v>813.91499999999996</v>
      </c>
      <c r="G23" s="163"/>
    </row>
    <row r="24" spans="1:7" ht="25.5" x14ac:dyDescent="0.2">
      <c r="A24" s="169" t="s">
        <v>170</v>
      </c>
      <c r="B24" s="170" t="s">
        <v>206</v>
      </c>
      <c r="C24" s="170" t="s">
        <v>211</v>
      </c>
      <c r="D24" s="157" t="s">
        <v>30</v>
      </c>
      <c r="E24" s="158"/>
      <c r="F24" s="171">
        <f>F25+F27</f>
        <v>239.94799999999998</v>
      </c>
      <c r="G24" s="171">
        <f>G25+G27</f>
        <v>239.94799999999998</v>
      </c>
    </row>
    <row r="25" spans="1:7" ht="38.25" x14ac:dyDescent="0.2">
      <c r="A25" s="172" t="s">
        <v>42</v>
      </c>
      <c r="B25" s="168" t="s">
        <v>206</v>
      </c>
      <c r="C25" s="168" t="s">
        <v>211</v>
      </c>
      <c r="D25" s="161" t="s">
        <v>30</v>
      </c>
      <c r="E25" s="162">
        <v>100</v>
      </c>
      <c r="F25" s="173">
        <f>F26</f>
        <v>209.95599999999999</v>
      </c>
      <c r="G25" s="173">
        <f>G26</f>
        <v>209.95599999999999</v>
      </c>
    </row>
    <row r="26" spans="1:7" x14ac:dyDescent="0.2">
      <c r="A26" s="172" t="s">
        <v>43</v>
      </c>
      <c r="B26" s="168" t="s">
        <v>206</v>
      </c>
      <c r="C26" s="168" t="s">
        <v>211</v>
      </c>
      <c r="D26" s="161" t="s">
        <v>30</v>
      </c>
      <c r="E26" s="162">
        <v>120</v>
      </c>
      <c r="F26" s="173">
        <f>'4_Ведом'!F169</f>
        <v>209.95599999999999</v>
      </c>
      <c r="G26" s="173">
        <f>'4_Ведом'!G169</f>
        <v>209.95599999999999</v>
      </c>
    </row>
    <row r="27" spans="1:7" x14ac:dyDescent="0.2">
      <c r="A27" s="166" t="s">
        <v>44</v>
      </c>
      <c r="B27" s="174" t="s">
        <v>206</v>
      </c>
      <c r="C27" s="174" t="s">
        <v>211</v>
      </c>
      <c r="D27" s="161" t="s">
        <v>30</v>
      </c>
      <c r="E27" s="162">
        <v>200</v>
      </c>
      <c r="F27" s="173">
        <f>F28</f>
        <v>29.992000000000001</v>
      </c>
      <c r="G27" s="173">
        <f>G28</f>
        <v>29.992000000000001</v>
      </c>
    </row>
    <row r="28" spans="1:7" ht="25.5" x14ac:dyDescent="0.2">
      <c r="A28" s="172" t="s">
        <v>45</v>
      </c>
      <c r="B28" s="168" t="s">
        <v>206</v>
      </c>
      <c r="C28" s="168" t="s">
        <v>211</v>
      </c>
      <c r="D28" s="161" t="s">
        <v>30</v>
      </c>
      <c r="E28" s="162">
        <v>240</v>
      </c>
      <c r="F28" s="173">
        <f>'4_Ведом'!F171</f>
        <v>29.992000000000001</v>
      </c>
      <c r="G28" s="173">
        <f>'4_Ведом'!G171</f>
        <v>29.992000000000001</v>
      </c>
    </row>
    <row r="29" spans="1:7" ht="38.25" x14ac:dyDescent="0.2">
      <c r="A29" s="164" t="s">
        <v>192</v>
      </c>
      <c r="B29" s="165" t="s">
        <v>206</v>
      </c>
      <c r="C29" s="170" t="s">
        <v>211</v>
      </c>
      <c r="D29" s="157">
        <v>1800000000</v>
      </c>
      <c r="E29" s="158"/>
      <c r="F29" s="154">
        <f>F30+F32+F34+F36</f>
        <v>21101.147000000001</v>
      </c>
      <c r="G29" s="154">
        <f>G30+G32+G34+G36</f>
        <v>0</v>
      </c>
    </row>
    <row r="30" spans="1:7" ht="38.25" x14ac:dyDescent="0.2">
      <c r="A30" s="166" t="s">
        <v>42</v>
      </c>
      <c r="B30" s="167" t="s">
        <v>206</v>
      </c>
      <c r="C30" s="168" t="s">
        <v>211</v>
      </c>
      <c r="D30" s="161">
        <v>1800000000</v>
      </c>
      <c r="E30" s="162">
        <v>100</v>
      </c>
      <c r="F30" s="163">
        <f>F31</f>
        <v>18823.969000000001</v>
      </c>
      <c r="G30" s="163">
        <f>G31</f>
        <v>0</v>
      </c>
    </row>
    <row r="31" spans="1:7" x14ac:dyDescent="0.2">
      <c r="A31" s="166" t="s">
        <v>43</v>
      </c>
      <c r="B31" s="167" t="s">
        <v>206</v>
      </c>
      <c r="C31" s="168" t="s">
        <v>211</v>
      </c>
      <c r="D31" s="161">
        <v>1800000000</v>
      </c>
      <c r="E31" s="162">
        <v>120</v>
      </c>
      <c r="F31" s="163">
        <f>'4_Ведом'!F179</f>
        <v>18823.969000000001</v>
      </c>
      <c r="G31" s="163">
        <v>0</v>
      </c>
    </row>
    <row r="32" spans="1:7" x14ac:dyDescent="0.2">
      <c r="A32" s="166" t="s">
        <v>44</v>
      </c>
      <c r="B32" s="167" t="s">
        <v>206</v>
      </c>
      <c r="C32" s="168" t="s">
        <v>211</v>
      </c>
      <c r="D32" s="161">
        <v>1800000000</v>
      </c>
      <c r="E32" s="162">
        <v>200</v>
      </c>
      <c r="F32" s="163">
        <f>F33</f>
        <v>1974.393</v>
      </c>
      <c r="G32" s="163">
        <f>G33</f>
        <v>0</v>
      </c>
    </row>
    <row r="33" spans="1:7" ht="25.5" x14ac:dyDescent="0.2">
      <c r="A33" s="166" t="s">
        <v>45</v>
      </c>
      <c r="B33" s="167" t="s">
        <v>206</v>
      </c>
      <c r="C33" s="168" t="s">
        <v>211</v>
      </c>
      <c r="D33" s="161">
        <v>1800000000</v>
      </c>
      <c r="E33" s="162">
        <v>240</v>
      </c>
      <c r="F33" s="163">
        <f>'4_Ведом'!F181</f>
        <v>1974.393</v>
      </c>
      <c r="G33" s="163">
        <v>0</v>
      </c>
    </row>
    <row r="34" spans="1:7" x14ac:dyDescent="0.2">
      <c r="A34" s="166" t="s">
        <v>46</v>
      </c>
      <c r="B34" s="167" t="s">
        <v>206</v>
      </c>
      <c r="C34" s="168" t="s">
        <v>211</v>
      </c>
      <c r="D34" s="161">
        <v>1800000000</v>
      </c>
      <c r="E34" s="162" t="s">
        <v>227</v>
      </c>
      <c r="F34" s="163">
        <f>F35</f>
        <v>302.78500000000003</v>
      </c>
      <c r="G34" s="163">
        <f>G35</f>
        <v>0</v>
      </c>
    </row>
    <row r="35" spans="1:7" x14ac:dyDescent="0.2">
      <c r="A35" s="166" t="s">
        <v>47</v>
      </c>
      <c r="B35" s="167" t="s">
        <v>206</v>
      </c>
      <c r="C35" s="168" t="s">
        <v>211</v>
      </c>
      <c r="D35" s="161">
        <v>1800000000</v>
      </c>
      <c r="E35" s="162" t="s">
        <v>228</v>
      </c>
      <c r="F35" s="163">
        <f>'4_Ведом'!F185</f>
        <v>302.78500000000003</v>
      </c>
      <c r="G35" s="163">
        <f>'4_Ведом'!G185</f>
        <v>0</v>
      </c>
    </row>
    <row r="36" spans="1:7" hidden="1" x14ac:dyDescent="0.2">
      <c r="A36" s="166" t="s">
        <v>80</v>
      </c>
      <c r="B36" s="167" t="s">
        <v>206</v>
      </c>
      <c r="C36" s="168" t="s">
        <v>211</v>
      </c>
      <c r="D36" s="161">
        <v>1800000000</v>
      </c>
      <c r="E36" s="162" t="s">
        <v>222</v>
      </c>
      <c r="F36" s="163">
        <f>F37</f>
        <v>0</v>
      </c>
      <c r="G36" s="163">
        <f>G37</f>
        <v>0</v>
      </c>
    </row>
    <row r="37" spans="1:7" hidden="1" x14ac:dyDescent="0.2">
      <c r="A37" s="166" t="s">
        <v>81</v>
      </c>
      <c r="B37" s="167" t="s">
        <v>206</v>
      </c>
      <c r="C37" s="168" t="s">
        <v>211</v>
      </c>
      <c r="D37" s="161">
        <v>1800000000</v>
      </c>
      <c r="E37" s="162" t="s">
        <v>223</v>
      </c>
      <c r="F37" s="163"/>
      <c r="G37" s="163"/>
    </row>
    <row r="38" spans="1:7" ht="25.5" x14ac:dyDescent="0.2">
      <c r="A38" s="169" t="s">
        <v>193</v>
      </c>
      <c r="B38" s="170" t="s">
        <v>206</v>
      </c>
      <c r="C38" s="170" t="s">
        <v>211</v>
      </c>
      <c r="D38" s="157">
        <v>1900000000</v>
      </c>
      <c r="E38" s="158"/>
      <c r="F38" s="171">
        <f>F39+F41</f>
        <v>614.94200000000001</v>
      </c>
      <c r="G38" s="171">
        <f>G39+G41</f>
        <v>614.94200000000001</v>
      </c>
    </row>
    <row r="39" spans="1:7" ht="38.25" x14ac:dyDescent="0.2">
      <c r="A39" s="172" t="s">
        <v>42</v>
      </c>
      <c r="B39" s="168" t="s">
        <v>206</v>
      </c>
      <c r="C39" s="168" t="s">
        <v>211</v>
      </c>
      <c r="D39" s="161">
        <v>1900000000</v>
      </c>
      <c r="E39" s="162">
        <v>100</v>
      </c>
      <c r="F39" s="173">
        <f>F40</f>
        <v>537.89400000000001</v>
      </c>
      <c r="G39" s="173">
        <f>G40</f>
        <v>537.89400000000001</v>
      </c>
    </row>
    <row r="40" spans="1:7" x14ac:dyDescent="0.2">
      <c r="A40" s="172" t="s">
        <v>43</v>
      </c>
      <c r="B40" s="168" t="s">
        <v>206</v>
      </c>
      <c r="C40" s="168" t="s">
        <v>211</v>
      </c>
      <c r="D40" s="161">
        <v>1900000000</v>
      </c>
      <c r="E40" s="162">
        <v>120</v>
      </c>
      <c r="F40" s="173">
        <f>'4_Ведом'!F188</f>
        <v>537.89400000000001</v>
      </c>
      <c r="G40" s="173">
        <f>'4_Ведом'!G188</f>
        <v>537.89400000000001</v>
      </c>
    </row>
    <row r="41" spans="1:7" x14ac:dyDescent="0.2">
      <c r="A41" s="166" t="s">
        <v>44</v>
      </c>
      <c r="B41" s="174" t="s">
        <v>206</v>
      </c>
      <c r="C41" s="174" t="s">
        <v>211</v>
      </c>
      <c r="D41" s="161">
        <v>1900000000</v>
      </c>
      <c r="E41" s="162">
        <v>200</v>
      </c>
      <c r="F41" s="173">
        <f>F42</f>
        <v>77.048000000000002</v>
      </c>
      <c r="G41" s="173">
        <f>G42</f>
        <v>77.048000000000002</v>
      </c>
    </row>
    <row r="42" spans="1:7" ht="25.5" x14ac:dyDescent="0.2">
      <c r="A42" s="172" t="s">
        <v>45</v>
      </c>
      <c r="B42" s="168" t="s">
        <v>206</v>
      </c>
      <c r="C42" s="168" t="s">
        <v>211</v>
      </c>
      <c r="D42" s="161">
        <v>1900000000</v>
      </c>
      <c r="E42" s="162">
        <v>240</v>
      </c>
      <c r="F42" s="173">
        <f>'4_Ведом'!F190</f>
        <v>77.048000000000002</v>
      </c>
      <c r="G42" s="173">
        <f>'4_Ведом'!G190</f>
        <v>77.048000000000002</v>
      </c>
    </row>
    <row r="43" spans="1:7" x14ac:dyDescent="0.2">
      <c r="A43" s="169" t="s">
        <v>153</v>
      </c>
      <c r="B43" s="170" t="s">
        <v>206</v>
      </c>
      <c r="C43" s="170" t="s">
        <v>219</v>
      </c>
      <c r="D43" s="157"/>
      <c r="E43" s="158"/>
      <c r="F43" s="171">
        <f t="shared" ref="F43:G45" si="1">F44</f>
        <v>5.5140000000000002</v>
      </c>
      <c r="G43" s="171">
        <f t="shared" si="1"/>
        <v>5.5140000000000002</v>
      </c>
    </row>
    <row r="44" spans="1:7" ht="38.25" x14ac:dyDescent="0.2">
      <c r="A44" s="169" t="s">
        <v>192</v>
      </c>
      <c r="B44" s="170" t="s">
        <v>206</v>
      </c>
      <c r="C44" s="170" t="s">
        <v>219</v>
      </c>
      <c r="D44" s="157">
        <v>1800000000</v>
      </c>
      <c r="E44" s="158"/>
      <c r="F44" s="171">
        <f t="shared" si="1"/>
        <v>5.5140000000000002</v>
      </c>
      <c r="G44" s="171">
        <f t="shared" si="1"/>
        <v>5.5140000000000002</v>
      </c>
    </row>
    <row r="45" spans="1:7" ht="25.5" x14ac:dyDescent="0.2">
      <c r="A45" s="172" t="s">
        <v>64</v>
      </c>
      <c r="B45" s="168" t="s">
        <v>206</v>
      </c>
      <c r="C45" s="168" t="s">
        <v>219</v>
      </c>
      <c r="D45" s="161">
        <v>1800000000</v>
      </c>
      <c r="E45" s="162">
        <v>600</v>
      </c>
      <c r="F45" s="173">
        <f t="shared" si="1"/>
        <v>5.5140000000000002</v>
      </c>
      <c r="G45" s="173">
        <f t="shared" si="1"/>
        <v>5.5140000000000002</v>
      </c>
    </row>
    <row r="46" spans="1:7" x14ac:dyDescent="0.2">
      <c r="A46" s="166" t="s">
        <v>65</v>
      </c>
      <c r="B46" s="174" t="s">
        <v>206</v>
      </c>
      <c r="C46" s="174" t="s">
        <v>219</v>
      </c>
      <c r="D46" s="161">
        <v>1800000000</v>
      </c>
      <c r="E46" s="162">
        <v>620</v>
      </c>
      <c r="F46" s="173">
        <f>'4_Ведом'!F194</f>
        <v>5.5140000000000002</v>
      </c>
      <c r="G46" s="173">
        <f>'4_Ведом'!G194</f>
        <v>5.5140000000000002</v>
      </c>
    </row>
    <row r="47" spans="1:7" ht="25.5" x14ac:dyDescent="0.2">
      <c r="A47" s="164" t="s">
        <v>48</v>
      </c>
      <c r="B47" s="165" t="s">
        <v>206</v>
      </c>
      <c r="C47" s="170" t="s">
        <v>220</v>
      </c>
      <c r="D47" s="157"/>
      <c r="E47" s="158"/>
      <c r="F47" s="154">
        <f>F48+F55</f>
        <v>16548.385999999999</v>
      </c>
      <c r="G47" s="154">
        <f>G48+G55</f>
        <v>0</v>
      </c>
    </row>
    <row r="48" spans="1:7" ht="25.5" x14ac:dyDescent="0.2">
      <c r="A48" s="166" t="s">
        <v>182</v>
      </c>
      <c r="B48" s="167" t="s">
        <v>206</v>
      </c>
      <c r="C48" s="168" t="s">
        <v>220</v>
      </c>
      <c r="D48" s="161" t="s">
        <v>11</v>
      </c>
      <c r="E48" s="162"/>
      <c r="F48" s="163">
        <f>F49+F51+F53</f>
        <v>14979.112999999999</v>
      </c>
      <c r="G48" s="163">
        <f>G49+G51+G53</f>
        <v>0</v>
      </c>
    </row>
    <row r="49" spans="1:7" ht="38.25" x14ac:dyDescent="0.2">
      <c r="A49" s="172" t="s">
        <v>42</v>
      </c>
      <c r="B49" s="168" t="s">
        <v>206</v>
      </c>
      <c r="C49" s="168" t="s">
        <v>220</v>
      </c>
      <c r="D49" s="161" t="s">
        <v>11</v>
      </c>
      <c r="E49" s="162">
        <v>100</v>
      </c>
      <c r="F49" s="173">
        <f>F50</f>
        <v>14365.934999999999</v>
      </c>
      <c r="G49" s="173">
        <f>G50</f>
        <v>0</v>
      </c>
    </row>
    <row r="50" spans="1:7" x14ac:dyDescent="0.2">
      <c r="A50" s="172" t="s">
        <v>93</v>
      </c>
      <c r="B50" s="168" t="s">
        <v>206</v>
      </c>
      <c r="C50" s="168" t="s">
        <v>220</v>
      </c>
      <c r="D50" s="161" t="s">
        <v>11</v>
      </c>
      <c r="E50" s="162">
        <v>110</v>
      </c>
      <c r="F50" s="173">
        <f>'4_Ведом'!F29</f>
        <v>14365.934999999999</v>
      </c>
      <c r="G50" s="173">
        <f>'4_Ведом'!G29</f>
        <v>0</v>
      </c>
    </row>
    <row r="51" spans="1:7" x14ac:dyDescent="0.2">
      <c r="A51" s="166" t="s">
        <v>44</v>
      </c>
      <c r="B51" s="174" t="s">
        <v>206</v>
      </c>
      <c r="C51" s="174" t="s">
        <v>220</v>
      </c>
      <c r="D51" s="161" t="s">
        <v>11</v>
      </c>
      <c r="E51" s="162">
        <v>200</v>
      </c>
      <c r="F51" s="173">
        <f>F52</f>
        <v>594.55700000000002</v>
      </c>
      <c r="G51" s="173">
        <f>G52</f>
        <v>0</v>
      </c>
    </row>
    <row r="52" spans="1:7" ht="25.5" x14ac:dyDescent="0.2">
      <c r="A52" s="172" t="s">
        <v>45</v>
      </c>
      <c r="B52" s="168" t="s">
        <v>206</v>
      </c>
      <c r="C52" s="168" t="s">
        <v>220</v>
      </c>
      <c r="D52" s="161" t="s">
        <v>11</v>
      </c>
      <c r="E52" s="162">
        <v>240</v>
      </c>
      <c r="F52" s="173">
        <f>'4_Ведом'!F31</f>
        <v>594.55700000000002</v>
      </c>
      <c r="G52" s="173">
        <f>'4_Ведом'!G31</f>
        <v>0</v>
      </c>
    </row>
    <row r="53" spans="1:7" x14ac:dyDescent="0.2">
      <c r="A53" s="172" t="s">
        <v>46</v>
      </c>
      <c r="B53" s="168" t="s">
        <v>206</v>
      </c>
      <c r="C53" s="168" t="s">
        <v>220</v>
      </c>
      <c r="D53" s="161" t="s">
        <v>11</v>
      </c>
      <c r="E53" s="162">
        <v>800</v>
      </c>
      <c r="F53" s="173">
        <f>F54</f>
        <v>18.620999999999999</v>
      </c>
      <c r="G53" s="173">
        <f>G54</f>
        <v>0</v>
      </c>
    </row>
    <row r="54" spans="1:7" x14ac:dyDescent="0.2">
      <c r="A54" s="172" t="s">
        <v>47</v>
      </c>
      <c r="B54" s="168" t="s">
        <v>206</v>
      </c>
      <c r="C54" s="168" t="s">
        <v>220</v>
      </c>
      <c r="D54" s="161" t="s">
        <v>11</v>
      </c>
      <c r="E54" s="162">
        <v>850</v>
      </c>
      <c r="F54" s="173">
        <f>'4_Ведом'!F32</f>
        <v>18.620999999999999</v>
      </c>
      <c r="G54" s="173">
        <f>'4_Ведом'!G32</f>
        <v>0</v>
      </c>
    </row>
    <row r="55" spans="1:7" ht="38.25" x14ac:dyDescent="0.2">
      <c r="A55" s="164" t="s">
        <v>202</v>
      </c>
      <c r="B55" s="175" t="s">
        <v>206</v>
      </c>
      <c r="C55" s="175" t="s">
        <v>220</v>
      </c>
      <c r="D55" s="176">
        <v>4900000000</v>
      </c>
      <c r="E55" s="177"/>
      <c r="F55" s="171">
        <f>F56+F58+F60</f>
        <v>1569.2729999999999</v>
      </c>
      <c r="G55" s="171"/>
    </row>
    <row r="56" spans="1:7" ht="38.25" x14ac:dyDescent="0.2">
      <c r="A56" s="172" t="s">
        <v>42</v>
      </c>
      <c r="B56" s="168" t="s">
        <v>206</v>
      </c>
      <c r="C56" s="168" t="s">
        <v>220</v>
      </c>
      <c r="D56" s="178">
        <v>4900000000</v>
      </c>
      <c r="E56" s="179">
        <v>100</v>
      </c>
      <c r="F56" s="173">
        <f>F57</f>
        <v>1545.4849999999999</v>
      </c>
      <c r="G56" s="173"/>
    </row>
    <row r="57" spans="1:7" x14ac:dyDescent="0.2">
      <c r="A57" s="172" t="s">
        <v>43</v>
      </c>
      <c r="B57" s="168" t="s">
        <v>206</v>
      </c>
      <c r="C57" s="168" t="s">
        <v>220</v>
      </c>
      <c r="D57" s="178">
        <v>4900000000</v>
      </c>
      <c r="E57" s="179">
        <v>120</v>
      </c>
      <c r="F57" s="173">
        <f>'4_Ведом'!F359</f>
        <v>1545.4849999999999</v>
      </c>
      <c r="G57" s="173">
        <f>'4_Ведом'!G359</f>
        <v>0</v>
      </c>
    </row>
    <row r="58" spans="1:7" x14ac:dyDescent="0.2">
      <c r="A58" s="166" t="s">
        <v>44</v>
      </c>
      <c r="B58" s="174" t="s">
        <v>206</v>
      </c>
      <c r="C58" s="174" t="s">
        <v>220</v>
      </c>
      <c r="D58" s="178">
        <v>4900000000</v>
      </c>
      <c r="E58" s="179">
        <v>200</v>
      </c>
      <c r="F58" s="173">
        <f>F59</f>
        <v>18.5</v>
      </c>
      <c r="G58" s="173"/>
    </row>
    <row r="59" spans="1:7" ht="25.5" x14ac:dyDescent="0.2">
      <c r="A59" s="172" t="s">
        <v>45</v>
      </c>
      <c r="B59" s="168" t="s">
        <v>206</v>
      </c>
      <c r="C59" s="168" t="s">
        <v>220</v>
      </c>
      <c r="D59" s="178">
        <v>4900000000</v>
      </c>
      <c r="E59" s="179">
        <v>240</v>
      </c>
      <c r="F59" s="173">
        <f>'4_Ведом'!F361</f>
        <v>18.5</v>
      </c>
      <c r="G59" s="173">
        <f>'4_Ведом'!G361</f>
        <v>0</v>
      </c>
    </row>
    <row r="60" spans="1:7" hidden="1" x14ac:dyDescent="0.2">
      <c r="A60" s="166" t="s">
        <v>46</v>
      </c>
      <c r="B60" s="174" t="s">
        <v>206</v>
      </c>
      <c r="C60" s="174" t="s">
        <v>220</v>
      </c>
      <c r="D60" s="178">
        <v>4900000000</v>
      </c>
      <c r="E60" s="179">
        <v>800</v>
      </c>
      <c r="F60" s="173">
        <f>F61</f>
        <v>5.2880000000000003</v>
      </c>
      <c r="G60" s="173"/>
    </row>
    <row r="61" spans="1:7" hidden="1" x14ac:dyDescent="0.2">
      <c r="A61" s="166" t="s">
        <v>47</v>
      </c>
      <c r="B61" s="174" t="s">
        <v>206</v>
      </c>
      <c r="C61" s="174" t="s">
        <v>220</v>
      </c>
      <c r="D61" s="178">
        <v>4900000000</v>
      </c>
      <c r="E61" s="179">
        <v>850</v>
      </c>
      <c r="F61" s="173">
        <f>'4_Ведом'!F362</f>
        <v>5.2880000000000003</v>
      </c>
      <c r="G61" s="173"/>
    </row>
    <row r="62" spans="1:7" x14ac:dyDescent="0.2">
      <c r="A62" s="164" t="s">
        <v>90</v>
      </c>
      <c r="B62" s="175" t="s">
        <v>206</v>
      </c>
      <c r="C62" s="175" t="s">
        <v>214</v>
      </c>
      <c r="D62" s="176"/>
      <c r="E62" s="177"/>
      <c r="F62" s="171">
        <f>F63</f>
        <v>100</v>
      </c>
      <c r="G62" s="171"/>
    </row>
    <row r="63" spans="1:7" ht="38.25" x14ac:dyDescent="0.2">
      <c r="A63" s="169" t="s">
        <v>205</v>
      </c>
      <c r="B63" s="170" t="s">
        <v>206</v>
      </c>
      <c r="C63" s="170" t="s">
        <v>214</v>
      </c>
      <c r="D63" s="157">
        <v>1300000000</v>
      </c>
      <c r="E63" s="158"/>
      <c r="F63" s="171">
        <f>F64</f>
        <v>100</v>
      </c>
      <c r="G63" s="171"/>
    </row>
    <row r="64" spans="1:7" x14ac:dyDescent="0.2">
      <c r="A64" s="172" t="s">
        <v>46</v>
      </c>
      <c r="B64" s="168" t="s">
        <v>206</v>
      </c>
      <c r="C64" s="168" t="s">
        <v>214</v>
      </c>
      <c r="D64" s="161">
        <v>1300000000</v>
      </c>
      <c r="E64" s="162">
        <v>800</v>
      </c>
      <c r="F64" s="173">
        <f>F65</f>
        <v>100</v>
      </c>
      <c r="G64" s="173"/>
    </row>
    <row r="65" spans="1:7" x14ac:dyDescent="0.2">
      <c r="A65" s="172" t="s">
        <v>92</v>
      </c>
      <c r="B65" s="168" t="s">
        <v>206</v>
      </c>
      <c r="C65" s="168" t="s">
        <v>214</v>
      </c>
      <c r="D65" s="161">
        <v>1300000000</v>
      </c>
      <c r="E65" s="162">
        <v>870</v>
      </c>
      <c r="F65" s="173">
        <f>'4_Ведом'!F203</f>
        <v>100</v>
      </c>
      <c r="G65" s="173"/>
    </row>
    <row r="66" spans="1:7" x14ac:dyDescent="0.2">
      <c r="A66" s="180" t="s">
        <v>61</v>
      </c>
      <c r="B66" s="156" t="s">
        <v>206</v>
      </c>
      <c r="C66" s="156" t="s">
        <v>212</v>
      </c>
      <c r="D66" s="181"/>
      <c r="E66" s="182"/>
      <c r="F66" s="183">
        <f>F67+F74+F77+F80+F89+F95+F99</f>
        <v>52577.851999999999</v>
      </c>
      <c r="G66" s="183">
        <f>G67+G74+G77+G80+G89+G95+G99</f>
        <v>4584.3059999999996</v>
      </c>
    </row>
    <row r="67" spans="1:7" ht="25.5" x14ac:dyDescent="0.2">
      <c r="A67" s="169" t="s">
        <v>183</v>
      </c>
      <c r="B67" s="170" t="s">
        <v>206</v>
      </c>
      <c r="C67" s="170" t="s">
        <v>212</v>
      </c>
      <c r="D67" s="157" t="s">
        <v>17</v>
      </c>
      <c r="E67" s="158"/>
      <c r="F67" s="171">
        <f>F68+F70+F72</f>
        <v>5333.4470000000001</v>
      </c>
      <c r="G67" s="171">
        <f>G68+G70+G72</f>
        <v>0</v>
      </c>
    </row>
    <row r="68" spans="1:7" ht="38.25" x14ac:dyDescent="0.2">
      <c r="A68" s="172" t="s">
        <v>42</v>
      </c>
      <c r="B68" s="168" t="s">
        <v>206</v>
      </c>
      <c r="C68" s="168" t="s">
        <v>212</v>
      </c>
      <c r="D68" s="161" t="s">
        <v>17</v>
      </c>
      <c r="E68" s="162">
        <v>100</v>
      </c>
      <c r="F68" s="173">
        <f>F69</f>
        <v>3422.518</v>
      </c>
      <c r="G68" s="173">
        <f>G69</f>
        <v>0</v>
      </c>
    </row>
    <row r="69" spans="1:7" x14ac:dyDescent="0.2">
      <c r="A69" s="172" t="s">
        <v>93</v>
      </c>
      <c r="B69" s="168" t="s">
        <v>206</v>
      </c>
      <c r="C69" s="168" t="s">
        <v>212</v>
      </c>
      <c r="D69" s="161" t="s">
        <v>17</v>
      </c>
      <c r="E69" s="162">
        <v>110</v>
      </c>
      <c r="F69" s="173">
        <f>'4_Ведом'!F61</f>
        <v>3422.518</v>
      </c>
      <c r="G69" s="173">
        <f>'4_Ведом'!G61</f>
        <v>0</v>
      </c>
    </row>
    <row r="70" spans="1:7" x14ac:dyDescent="0.2">
      <c r="A70" s="166" t="s">
        <v>44</v>
      </c>
      <c r="B70" s="174" t="s">
        <v>206</v>
      </c>
      <c r="C70" s="174" t="s">
        <v>212</v>
      </c>
      <c r="D70" s="161" t="s">
        <v>17</v>
      </c>
      <c r="E70" s="162">
        <v>200</v>
      </c>
      <c r="F70" s="173">
        <f>F71</f>
        <v>1368.93</v>
      </c>
      <c r="G70" s="173">
        <f>G71</f>
        <v>0</v>
      </c>
    </row>
    <row r="71" spans="1:7" ht="25.5" x14ac:dyDescent="0.2">
      <c r="A71" s="172" t="s">
        <v>45</v>
      </c>
      <c r="B71" s="168" t="s">
        <v>206</v>
      </c>
      <c r="C71" s="168" t="s">
        <v>212</v>
      </c>
      <c r="D71" s="161" t="s">
        <v>17</v>
      </c>
      <c r="E71" s="162">
        <v>240</v>
      </c>
      <c r="F71" s="173">
        <f>'4_Ведом'!F63</f>
        <v>1368.93</v>
      </c>
      <c r="G71" s="173">
        <f>'4_Ведом'!G63</f>
        <v>0</v>
      </c>
    </row>
    <row r="72" spans="1:7" x14ac:dyDescent="0.2">
      <c r="A72" s="172" t="s">
        <v>46</v>
      </c>
      <c r="B72" s="168" t="s">
        <v>206</v>
      </c>
      <c r="C72" s="168" t="s">
        <v>212</v>
      </c>
      <c r="D72" s="161" t="s">
        <v>17</v>
      </c>
      <c r="E72" s="162">
        <v>800</v>
      </c>
      <c r="F72" s="173">
        <f>F73</f>
        <v>541.99900000000002</v>
      </c>
      <c r="G72" s="173">
        <f>G73</f>
        <v>0</v>
      </c>
    </row>
    <row r="73" spans="1:7" x14ac:dyDescent="0.2">
      <c r="A73" s="172" t="s">
        <v>47</v>
      </c>
      <c r="B73" s="168" t="s">
        <v>206</v>
      </c>
      <c r="C73" s="168" t="s">
        <v>212</v>
      </c>
      <c r="D73" s="161" t="s">
        <v>17</v>
      </c>
      <c r="E73" s="162">
        <v>850</v>
      </c>
      <c r="F73" s="173">
        <f>'4_Ведом'!F65</f>
        <v>541.99900000000002</v>
      </c>
      <c r="G73" s="173">
        <f>'4_Ведом'!G65</f>
        <v>0</v>
      </c>
    </row>
    <row r="74" spans="1:7" ht="51" x14ac:dyDescent="0.2">
      <c r="A74" s="169" t="s">
        <v>184</v>
      </c>
      <c r="B74" s="170" t="s">
        <v>206</v>
      </c>
      <c r="C74" s="170" t="s">
        <v>212</v>
      </c>
      <c r="D74" s="157" t="s">
        <v>18</v>
      </c>
      <c r="E74" s="184"/>
      <c r="F74" s="171">
        <f>F75</f>
        <v>29981.96</v>
      </c>
      <c r="G74" s="171">
        <f>G75</f>
        <v>0</v>
      </c>
    </row>
    <row r="75" spans="1:7" ht="25.5" x14ac:dyDescent="0.2">
      <c r="A75" s="172" t="s">
        <v>64</v>
      </c>
      <c r="B75" s="168" t="s">
        <v>206</v>
      </c>
      <c r="C75" s="168" t="s">
        <v>212</v>
      </c>
      <c r="D75" s="161" t="s">
        <v>18</v>
      </c>
      <c r="E75" s="147">
        <v>600</v>
      </c>
      <c r="F75" s="173">
        <f>F76</f>
        <v>29981.96</v>
      </c>
      <c r="G75" s="173">
        <f>G76</f>
        <v>0</v>
      </c>
    </row>
    <row r="76" spans="1:7" x14ac:dyDescent="0.2">
      <c r="A76" s="172" t="s">
        <v>65</v>
      </c>
      <c r="B76" s="168" t="s">
        <v>206</v>
      </c>
      <c r="C76" s="168" t="s">
        <v>212</v>
      </c>
      <c r="D76" s="161" t="s">
        <v>18</v>
      </c>
      <c r="E76" s="147">
        <v>620</v>
      </c>
      <c r="F76" s="173">
        <f>'4_Ведом'!F68</f>
        <v>29981.96</v>
      </c>
      <c r="G76" s="173">
        <f>'4_Ведом'!G68</f>
        <v>0</v>
      </c>
    </row>
    <row r="77" spans="1:7" ht="25.5" x14ac:dyDescent="0.2">
      <c r="A77" s="169" t="s">
        <v>170</v>
      </c>
      <c r="B77" s="170" t="s">
        <v>206</v>
      </c>
      <c r="C77" s="170" t="s">
        <v>212</v>
      </c>
      <c r="D77" s="157" t="s">
        <v>30</v>
      </c>
      <c r="E77" s="184"/>
      <c r="F77" s="171">
        <f>F78</f>
        <v>20</v>
      </c>
      <c r="G77" s="171">
        <f>G78</f>
        <v>0</v>
      </c>
    </row>
    <row r="78" spans="1:7" x14ac:dyDescent="0.2">
      <c r="A78" s="172" t="s">
        <v>44</v>
      </c>
      <c r="B78" s="168" t="s">
        <v>206</v>
      </c>
      <c r="C78" s="168" t="s">
        <v>212</v>
      </c>
      <c r="D78" s="161" t="s">
        <v>30</v>
      </c>
      <c r="E78" s="147">
        <v>200</v>
      </c>
      <c r="F78" s="173">
        <f>F79</f>
        <v>20</v>
      </c>
      <c r="G78" s="173">
        <f>G79</f>
        <v>0</v>
      </c>
    </row>
    <row r="79" spans="1:7" ht="25.5" x14ac:dyDescent="0.2">
      <c r="A79" s="172" t="s">
        <v>45</v>
      </c>
      <c r="B79" s="168" t="s">
        <v>206</v>
      </c>
      <c r="C79" s="168" t="s">
        <v>212</v>
      </c>
      <c r="D79" s="161" t="s">
        <v>30</v>
      </c>
      <c r="E79" s="147">
        <v>240</v>
      </c>
      <c r="F79" s="173">
        <f>'4_Ведом'!F207</f>
        <v>20</v>
      </c>
      <c r="G79" s="173">
        <f>'4_Ведом'!G207</f>
        <v>0</v>
      </c>
    </row>
    <row r="80" spans="1:7" ht="25.5" x14ac:dyDescent="0.2">
      <c r="A80" s="169" t="s">
        <v>194</v>
      </c>
      <c r="B80" s="170" t="s">
        <v>206</v>
      </c>
      <c r="C80" s="170" t="s">
        <v>212</v>
      </c>
      <c r="D80" s="157" t="s">
        <v>31</v>
      </c>
      <c r="E80" s="158"/>
      <c r="F80" s="171">
        <f>F81+F83+F85+F87</f>
        <v>16538.919999999998</v>
      </c>
      <c r="G80" s="171">
        <f>G81+G83+G85+G87</f>
        <v>4584.3059999999996</v>
      </c>
    </row>
    <row r="81" spans="1:7" ht="38.25" x14ac:dyDescent="0.2">
      <c r="A81" s="172" t="s">
        <v>42</v>
      </c>
      <c r="B81" s="168" t="s">
        <v>206</v>
      </c>
      <c r="C81" s="168" t="s">
        <v>212</v>
      </c>
      <c r="D81" s="161" t="s">
        <v>31</v>
      </c>
      <c r="E81" s="162">
        <v>100</v>
      </c>
      <c r="F81" s="173">
        <f>F82</f>
        <v>14369.705</v>
      </c>
      <c r="G81" s="173">
        <f>G82</f>
        <v>3801.5889999999999</v>
      </c>
    </row>
    <row r="82" spans="1:7" x14ac:dyDescent="0.2">
      <c r="A82" s="172" t="s">
        <v>93</v>
      </c>
      <c r="B82" s="168" t="s">
        <v>206</v>
      </c>
      <c r="C82" s="168" t="s">
        <v>212</v>
      </c>
      <c r="D82" s="161" t="s">
        <v>31</v>
      </c>
      <c r="E82" s="162">
        <v>110</v>
      </c>
      <c r="F82" s="173">
        <f>'4_Ведом'!F210</f>
        <v>14369.705</v>
      </c>
      <c r="G82" s="173">
        <f>'4_Ведом'!G210</f>
        <v>3801.5889999999999</v>
      </c>
    </row>
    <row r="83" spans="1:7" x14ac:dyDescent="0.2">
      <c r="A83" s="166" t="s">
        <v>44</v>
      </c>
      <c r="B83" s="174" t="s">
        <v>206</v>
      </c>
      <c r="C83" s="174" t="s">
        <v>212</v>
      </c>
      <c r="D83" s="161" t="s">
        <v>31</v>
      </c>
      <c r="E83" s="162">
        <v>200</v>
      </c>
      <c r="F83" s="173">
        <f>F84</f>
        <v>2163.576</v>
      </c>
      <c r="G83" s="173">
        <f>G84</f>
        <v>782.71699999999998</v>
      </c>
    </row>
    <row r="84" spans="1:7" ht="25.5" x14ac:dyDescent="0.2">
      <c r="A84" s="172" t="s">
        <v>45</v>
      </c>
      <c r="B84" s="168" t="s">
        <v>206</v>
      </c>
      <c r="C84" s="168" t="s">
        <v>212</v>
      </c>
      <c r="D84" s="161" t="s">
        <v>31</v>
      </c>
      <c r="E84" s="162">
        <v>240</v>
      </c>
      <c r="F84" s="173">
        <f>'4_Ведом'!F212</f>
        <v>2163.576</v>
      </c>
      <c r="G84" s="173">
        <f>'4_Ведом'!G212</f>
        <v>782.71699999999998</v>
      </c>
    </row>
    <row r="85" spans="1:7" x14ac:dyDescent="0.2">
      <c r="A85" s="172" t="s">
        <v>80</v>
      </c>
      <c r="B85" s="168" t="s">
        <v>206</v>
      </c>
      <c r="C85" s="168" t="s">
        <v>212</v>
      </c>
      <c r="D85" s="161" t="s">
        <v>31</v>
      </c>
      <c r="E85" s="162" t="s">
        <v>222</v>
      </c>
      <c r="F85" s="173">
        <f>F86</f>
        <v>1.139</v>
      </c>
      <c r="G85" s="173">
        <f>G86</f>
        <v>0</v>
      </c>
    </row>
    <row r="86" spans="1:7" x14ac:dyDescent="0.2">
      <c r="A86" s="172" t="s">
        <v>81</v>
      </c>
      <c r="B86" s="168" t="s">
        <v>206</v>
      </c>
      <c r="C86" s="168" t="s">
        <v>212</v>
      </c>
      <c r="D86" s="161" t="s">
        <v>31</v>
      </c>
      <c r="E86" s="162" t="s">
        <v>223</v>
      </c>
      <c r="F86" s="173">
        <f>'4_Ведом'!F214</f>
        <v>1.139</v>
      </c>
      <c r="G86" s="173">
        <f>'4_Ведом'!G214</f>
        <v>0</v>
      </c>
    </row>
    <row r="87" spans="1:7" x14ac:dyDescent="0.2">
      <c r="A87" s="172" t="s">
        <v>46</v>
      </c>
      <c r="B87" s="168" t="s">
        <v>206</v>
      </c>
      <c r="C87" s="168" t="s">
        <v>212</v>
      </c>
      <c r="D87" s="161" t="s">
        <v>31</v>
      </c>
      <c r="E87" s="162">
        <v>800</v>
      </c>
      <c r="F87" s="173">
        <f>F88</f>
        <v>4.5</v>
      </c>
      <c r="G87" s="173">
        <f>G88</f>
        <v>0</v>
      </c>
    </row>
    <row r="88" spans="1:7" x14ac:dyDescent="0.2">
      <c r="A88" s="172" t="s">
        <v>47</v>
      </c>
      <c r="B88" s="168" t="s">
        <v>206</v>
      </c>
      <c r="C88" s="168" t="s">
        <v>212</v>
      </c>
      <c r="D88" s="161" t="s">
        <v>31</v>
      </c>
      <c r="E88" s="162">
        <v>850</v>
      </c>
      <c r="F88" s="173">
        <f>'4_Ведом'!F216</f>
        <v>4.5</v>
      </c>
      <c r="G88" s="173">
        <f>'4_Ведом'!G216</f>
        <v>0</v>
      </c>
    </row>
    <row r="89" spans="1:7" ht="38.25" x14ac:dyDescent="0.2">
      <c r="A89" s="169" t="s">
        <v>192</v>
      </c>
      <c r="B89" s="170" t="s">
        <v>206</v>
      </c>
      <c r="C89" s="170" t="s">
        <v>212</v>
      </c>
      <c r="D89" s="157">
        <v>1800000000</v>
      </c>
      <c r="E89" s="158"/>
      <c r="F89" s="171">
        <f>F90+F92</f>
        <v>258.44299999999998</v>
      </c>
      <c r="G89" s="171">
        <f>G90+G92</f>
        <v>0</v>
      </c>
    </row>
    <row r="90" spans="1:7" x14ac:dyDescent="0.2">
      <c r="A90" s="172" t="s">
        <v>44</v>
      </c>
      <c r="B90" s="168" t="s">
        <v>206</v>
      </c>
      <c r="C90" s="168" t="s">
        <v>212</v>
      </c>
      <c r="D90" s="161">
        <v>1800000000</v>
      </c>
      <c r="E90" s="162">
        <v>200</v>
      </c>
      <c r="F90" s="173">
        <f>F91</f>
        <v>64.683000000000007</v>
      </c>
      <c r="G90" s="173">
        <f>G91</f>
        <v>0</v>
      </c>
    </row>
    <row r="91" spans="1:7" ht="25.5" x14ac:dyDescent="0.2">
      <c r="A91" s="172" t="s">
        <v>45</v>
      </c>
      <c r="B91" s="168" t="s">
        <v>206</v>
      </c>
      <c r="C91" s="168" t="s">
        <v>212</v>
      </c>
      <c r="D91" s="161">
        <v>1800000000</v>
      </c>
      <c r="E91" s="162">
        <v>240</v>
      </c>
      <c r="F91" s="173">
        <f>'4_Ведом'!F222</f>
        <v>64.683000000000007</v>
      </c>
      <c r="G91" s="173">
        <f>'4_Ведом'!G222</f>
        <v>0</v>
      </c>
    </row>
    <row r="92" spans="1:7" x14ac:dyDescent="0.2">
      <c r="A92" s="172" t="s">
        <v>46</v>
      </c>
      <c r="B92" s="168" t="s">
        <v>206</v>
      </c>
      <c r="C92" s="168" t="s">
        <v>212</v>
      </c>
      <c r="D92" s="161">
        <v>1800000000</v>
      </c>
      <c r="E92" s="162">
        <v>800</v>
      </c>
      <c r="F92" s="173">
        <f>F93+F94</f>
        <v>193.76</v>
      </c>
      <c r="G92" s="173">
        <f>G93+G94</f>
        <v>0</v>
      </c>
    </row>
    <row r="93" spans="1:7" x14ac:dyDescent="0.2">
      <c r="A93" s="172" t="s">
        <v>124</v>
      </c>
      <c r="B93" s="168" t="s">
        <v>206</v>
      </c>
      <c r="C93" s="168" t="s">
        <v>212</v>
      </c>
      <c r="D93" s="161">
        <v>1800000000</v>
      </c>
      <c r="E93" s="162">
        <v>830</v>
      </c>
      <c r="F93" s="173">
        <f>'4_Ведом'!F224</f>
        <v>143.76</v>
      </c>
      <c r="G93" s="173">
        <f>'4_Ведом'!G224</f>
        <v>0</v>
      </c>
    </row>
    <row r="94" spans="1:7" x14ac:dyDescent="0.2">
      <c r="A94" s="172" t="s">
        <v>47</v>
      </c>
      <c r="B94" s="168" t="s">
        <v>206</v>
      </c>
      <c r="C94" s="168" t="s">
        <v>212</v>
      </c>
      <c r="D94" s="161">
        <v>1800000000</v>
      </c>
      <c r="E94" s="162">
        <v>850</v>
      </c>
      <c r="F94" s="173">
        <f>'4_Ведом'!F225</f>
        <v>50</v>
      </c>
      <c r="G94" s="173">
        <f>'4_Ведом'!G225</f>
        <v>0</v>
      </c>
    </row>
    <row r="95" spans="1:7" ht="51" x14ac:dyDescent="0.2">
      <c r="A95" s="164" t="s">
        <v>195</v>
      </c>
      <c r="B95" s="175" t="s">
        <v>206</v>
      </c>
      <c r="C95" s="175" t="s">
        <v>212</v>
      </c>
      <c r="D95" s="176">
        <f>'4_Ведом'!D234</f>
        <v>4200000000</v>
      </c>
      <c r="E95" s="177"/>
      <c r="F95" s="171">
        <f>F96</f>
        <v>116</v>
      </c>
      <c r="G95" s="171">
        <f>G96</f>
        <v>0</v>
      </c>
    </row>
    <row r="96" spans="1:7" x14ac:dyDescent="0.2">
      <c r="A96" s="166" t="s">
        <v>80</v>
      </c>
      <c r="B96" s="174" t="s">
        <v>206</v>
      </c>
      <c r="C96" s="174" t="s">
        <v>212</v>
      </c>
      <c r="D96" s="178">
        <v>4200000000</v>
      </c>
      <c r="E96" s="179">
        <v>300</v>
      </c>
      <c r="F96" s="173">
        <f>F98+F97</f>
        <v>116</v>
      </c>
      <c r="G96" s="173">
        <f>G98</f>
        <v>0</v>
      </c>
    </row>
    <row r="97" spans="1:7" x14ac:dyDescent="0.2">
      <c r="A97" s="166" t="s">
        <v>176</v>
      </c>
      <c r="B97" s="174" t="s">
        <v>206</v>
      </c>
      <c r="C97" s="174" t="s">
        <v>212</v>
      </c>
      <c r="D97" s="178">
        <v>4200000000</v>
      </c>
      <c r="E97" s="179">
        <v>340</v>
      </c>
      <c r="F97" s="173">
        <f>'4_Ведом'!F236</f>
        <v>46.5</v>
      </c>
      <c r="G97" s="173">
        <f>'4_Ведом'!G236</f>
        <v>0</v>
      </c>
    </row>
    <row r="98" spans="1:7" x14ac:dyDescent="0.2">
      <c r="A98" s="166" t="s">
        <v>132</v>
      </c>
      <c r="B98" s="174" t="s">
        <v>206</v>
      </c>
      <c r="C98" s="174" t="s">
        <v>212</v>
      </c>
      <c r="D98" s="178">
        <v>4200000000</v>
      </c>
      <c r="E98" s="179">
        <v>360</v>
      </c>
      <c r="F98" s="173">
        <f>'4_Ведом'!F237</f>
        <v>69.5</v>
      </c>
      <c r="G98" s="173">
        <f>'4_Ведом'!G237</f>
        <v>0</v>
      </c>
    </row>
    <row r="99" spans="1:7" ht="25.5" x14ac:dyDescent="0.2">
      <c r="A99" s="164" t="s">
        <v>189</v>
      </c>
      <c r="B99" s="175" t="s">
        <v>206</v>
      </c>
      <c r="C99" s="175" t="s">
        <v>212</v>
      </c>
      <c r="D99" s="176">
        <v>4800000000</v>
      </c>
      <c r="E99" s="177"/>
      <c r="F99" s="171">
        <f>F100</f>
        <v>329.08199999999999</v>
      </c>
      <c r="G99" s="171">
        <f>G100</f>
        <v>0</v>
      </c>
    </row>
    <row r="100" spans="1:7" x14ac:dyDescent="0.2">
      <c r="A100" s="166" t="s">
        <v>44</v>
      </c>
      <c r="B100" s="174" t="s">
        <v>206</v>
      </c>
      <c r="C100" s="174" t="s">
        <v>212</v>
      </c>
      <c r="D100" s="178">
        <v>4800000000</v>
      </c>
      <c r="E100" s="179">
        <v>200</v>
      </c>
      <c r="F100" s="173">
        <f>F101</f>
        <v>329.08199999999999</v>
      </c>
      <c r="G100" s="173"/>
    </row>
    <row r="101" spans="1:7" ht="16.5" customHeight="1" x14ac:dyDescent="0.2">
      <c r="A101" s="166" t="s">
        <v>45</v>
      </c>
      <c r="B101" s="174" t="s">
        <v>206</v>
      </c>
      <c r="C101" s="174" t="s">
        <v>212</v>
      </c>
      <c r="D101" s="178">
        <v>4800000000</v>
      </c>
      <c r="E101" s="179">
        <v>240</v>
      </c>
      <c r="F101" s="173">
        <f>'4_Ведом'!F40</f>
        <v>329.08199999999999</v>
      </c>
      <c r="G101" s="173"/>
    </row>
    <row r="102" spans="1:7" ht="16.5" customHeight="1" x14ac:dyDescent="0.2">
      <c r="A102" s="164" t="s">
        <v>243</v>
      </c>
      <c r="B102" s="175" t="s">
        <v>218</v>
      </c>
      <c r="C102" s="175" t="s">
        <v>207</v>
      </c>
      <c r="D102" s="176"/>
      <c r="E102" s="177"/>
      <c r="F102" s="171">
        <f>F103</f>
        <v>876.92499999999995</v>
      </c>
      <c r="G102" s="171"/>
    </row>
    <row r="103" spans="1:7" ht="27.75" customHeight="1" x14ac:dyDescent="0.2">
      <c r="A103" s="164" t="s">
        <v>242</v>
      </c>
      <c r="B103" s="175" t="s">
        <v>218</v>
      </c>
      <c r="C103" s="175" t="s">
        <v>216</v>
      </c>
      <c r="D103" s="176"/>
      <c r="E103" s="177"/>
      <c r="F103" s="171">
        <f>F104</f>
        <v>876.92499999999995</v>
      </c>
      <c r="G103" s="171"/>
    </row>
    <row r="104" spans="1:7" ht="43.5" customHeight="1" x14ac:dyDescent="0.2">
      <c r="A104" s="164" t="s">
        <v>205</v>
      </c>
      <c r="B104" s="175" t="s">
        <v>218</v>
      </c>
      <c r="C104" s="175" t="s">
        <v>216</v>
      </c>
      <c r="D104" s="176">
        <v>1300000000</v>
      </c>
      <c r="E104" s="177"/>
      <c r="F104" s="171">
        <f>F105</f>
        <v>876.92499999999995</v>
      </c>
      <c r="G104" s="171"/>
    </row>
    <row r="105" spans="1:7" ht="16.5" customHeight="1" x14ac:dyDescent="0.2">
      <c r="A105" s="166" t="s">
        <v>44</v>
      </c>
      <c r="B105" s="174" t="s">
        <v>218</v>
      </c>
      <c r="C105" s="174" t="s">
        <v>216</v>
      </c>
      <c r="D105" s="178">
        <v>1300000000</v>
      </c>
      <c r="E105" s="179" t="s">
        <v>225</v>
      </c>
      <c r="F105" s="173">
        <f>F106</f>
        <v>876.92499999999995</v>
      </c>
      <c r="G105" s="173"/>
    </row>
    <row r="106" spans="1:7" ht="16.5" customHeight="1" x14ac:dyDescent="0.2">
      <c r="A106" s="166" t="s">
        <v>45</v>
      </c>
      <c r="B106" s="174" t="s">
        <v>218</v>
      </c>
      <c r="C106" s="174" t="s">
        <v>216</v>
      </c>
      <c r="D106" s="178">
        <v>1300000000</v>
      </c>
      <c r="E106" s="179" t="s">
        <v>226</v>
      </c>
      <c r="F106" s="173">
        <f>'4_Ведом'!F77</f>
        <v>876.92499999999995</v>
      </c>
      <c r="G106" s="173"/>
    </row>
    <row r="107" spans="1:7" x14ac:dyDescent="0.2">
      <c r="A107" s="169" t="s">
        <v>66</v>
      </c>
      <c r="B107" s="170" t="s">
        <v>211</v>
      </c>
      <c r="C107" s="170" t="s">
        <v>207</v>
      </c>
      <c r="D107" s="157"/>
      <c r="E107" s="158"/>
      <c r="F107" s="171">
        <f>F109+F116+F122+F126</f>
        <v>35205.383000000002</v>
      </c>
      <c r="G107" s="171">
        <f>G109+G116+G122+G126</f>
        <v>24540.095999999998</v>
      </c>
    </row>
    <row r="108" spans="1:7" x14ac:dyDescent="0.2">
      <c r="A108" s="169" t="s">
        <v>96</v>
      </c>
      <c r="B108" s="170" t="s">
        <v>211</v>
      </c>
      <c r="C108" s="170" t="s">
        <v>219</v>
      </c>
      <c r="D108" s="157"/>
      <c r="E108" s="158"/>
      <c r="F108" s="171">
        <f>F109</f>
        <v>18938.120000000003</v>
      </c>
      <c r="G108" s="171">
        <f>G109</f>
        <v>13987.314999999999</v>
      </c>
    </row>
    <row r="109" spans="1:7" ht="38.25" x14ac:dyDescent="0.2">
      <c r="A109" s="169" t="s">
        <v>196</v>
      </c>
      <c r="B109" s="170" t="s">
        <v>211</v>
      </c>
      <c r="C109" s="170" t="s">
        <v>219</v>
      </c>
      <c r="D109" s="157" t="s">
        <v>32</v>
      </c>
      <c r="E109" s="158"/>
      <c r="F109" s="171">
        <f>F110+F112+F114</f>
        <v>18938.120000000003</v>
      </c>
      <c r="G109" s="171">
        <f>G110+G112+G114</f>
        <v>13987.314999999999</v>
      </c>
    </row>
    <row r="110" spans="1:7" ht="38.25" x14ac:dyDescent="0.2">
      <c r="A110" s="172" t="s">
        <v>42</v>
      </c>
      <c r="B110" s="168" t="s">
        <v>211</v>
      </c>
      <c r="C110" s="168" t="s">
        <v>219</v>
      </c>
      <c r="D110" s="161" t="s">
        <v>32</v>
      </c>
      <c r="E110" s="162">
        <v>100</v>
      </c>
      <c r="F110" s="173">
        <f>F111</f>
        <v>8478.0480000000007</v>
      </c>
      <c r="G110" s="173">
        <f>G111</f>
        <v>3799.2150000000001</v>
      </c>
    </row>
    <row r="111" spans="1:7" x14ac:dyDescent="0.2">
      <c r="A111" s="172" t="s">
        <v>43</v>
      </c>
      <c r="B111" s="168" t="s">
        <v>211</v>
      </c>
      <c r="C111" s="168" t="s">
        <v>219</v>
      </c>
      <c r="D111" s="161" t="s">
        <v>32</v>
      </c>
      <c r="E111" s="162">
        <v>120</v>
      </c>
      <c r="F111" s="173">
        <f>'4_Ведом'!F253</f>
        <v>8478.0480000000007</v>
      </c>
      <c r="G111" s="173">
        <f>'4_Ведом'!G253</f>
        <v>3799.2150000000001</v>
      </c>
    </row>
    <row r="112" spans="1:7" x14ac:dyDescent="0.2">
      <c r="A112" s="166" t="s">
        <v>44</v>
      </c>
      <c r="B112" s="174" t="s">
        <v>211</v>
      </c>
      <c r="C112" s="174" t="s">
        <v>219</v>
      </c>
      <c r="D112" s="161" t="s">
        <v>32</v>
      </c>
      <c r="E112" s="162">
        <v>200</v>
      </c>
      <c r="F112" s="173">
        <f>F113</f>
        <v>932.00199999999995</v>
      </c>
      <c r="G112" s="173">
        <f>G113</f>
        <v>660.03</v>
      </c>
    </row>
    <row r="113" spans="1:7" ht="25.5" x14ac:dyDescent="0.2">
      <c r="A113" s="172" t="s">
        <v>45</v>
      </c>
      <c r="B113" s="168" t="s">
        <v>211</v>
      </c>
      <c r="C113" s="168" t="s">
        <v>219</v>
      </c>
      <c r="D113" s="161" t="s">
        <v>32</v>
      </c>
      <c r="E113" s="162">
        <v>240</v>
      </c>
      <c r="F113" s="173">
        <f>'4_Ведом'!F255</f>
        <v>932.00199999999995</v>
      </c>
      <c r="G113" s="173">
        <f>'4_Ведом'!G255</f>
        <v>660.03</v>
      </c>
    </row>
    <row r="114" spans="1:7" x14ac:dyDescent="0.2">
      <c r="A114" s="172" t="s">
        <v>46</v>
      </c>
      <c r="B114" s="168" t="s">
        <v>211</v>
      </c>
      <c r="C114" s="168" t="s">
        <v>219</v>
      </c>
      <c r="D114" s="161" t="s">
        <v>32</v>
      </c>
      <c r="E114" s="162">
        <v>800</v>
      </c>
      <c r="F114" s="173">
        <f>F115</f>
        <v>9528.07</v>
      </c>
      <c r="G114" s="173">
        <f>G115</f>
        <v>9528.07</v>
      </c>
    </row>
    <row r="115" spans="1:7" ht="25.5" x14ac:dyDescent="0.2">
      <c r="A115" s="172" t="s">
        <v>99</v>
      </c>
      <c r="B115" s="168" t="s">
        <v>211</v>
      </c>
      <c r="C115" s="168" t="s">
        <v>219</v>
      </c>
      <c r="D115" s="161" t="s">
        <v>32</v>
      </c>
      <c r="E115" s="162">
        <v>810</v>
      </c>
      <c r="F115" s="173">
        <f>'4_Ведом'!F270</f>
        <v>9528.07</v>
      </c>
      <c r="G115" s="173">
        <f>'4_Ведом'!G270</f>
        <v>9528.07</v>
      </c>
    </row>
    <row r="116" spans="1:7" x14ac:dyDescent="0.2">
      <c r="A116" s="180" t="s">
        <v>101</v>
      </c>
      <c r="B116" s="156" t="s">
        <v>211</v>
      </c>
      <c r="C116" s="156" t="s">
        <v>215</v>
      </c>
      <c r="D116" s="181"/>
      <c r="E116" s="182"/>
      <c r="F116" s="183">
        <f t="shared" ref="F116:G120" si="2">F117</f>
        <v>2684.7759999999998</v>
      </c>
      <c r="G116" s="183">
        <f t="shared" si="2"/>
        <v>0</v>
      </c>
    </row>
    <row r="117" spans="1:7" ht="25.5" x14ac:dyDescent="0.2">
      <c r="A117" s="169" t="s">
        <v>197</v>
      </c>
      <c r="B117" s="170" t="s">
        <v>211</v>
      </c>
      <c r="C117" s="170" t="s">
        <v>215</v>
      </c>
      <c r="D117" s="157" t="s">
        <v>34</v>
      </c>
      <c r="E117" s="158"/>
      <c r="F117" s="171">
        <f>F118+F120</f>
        <v>2684.7759999999998</v>
      </c>
      <c r="G117" s="171">
        <f>G120</f>
        <v>0</v>
      </c>
    </row>
    <row r="118" spans="1:7" x14ac:dyDescent="0.2">
      <c r="A118" s="172" t="s">
        <v>44</v>
      </c>
      <c r="B118" s="168" t="s">
        <v>211</v>
      </c>
      <c r="C118" s="168" t="s">
        <v>215</v>
      </c>
      <c r="D118" s="161" t="s">
        <v>34</v>
      </c>
      <c r="E118" s="162">
        <v>200</v>
      </c>
      <c r="F118" s="173">
        <f>F119</f>
        <v>5.056</v>
      </c>
      <c r="G118" s="173"/>
    </row>
    <row r="119" spans="1:7" ht="25.5" x14ac:dyDescent="0.2">
      <c r="A119" s="172" t="s">
        <v>45</v>
      </c>
      <c r="B119" s="168" t="s">
        <v>211</v>
      </c>
      <c r="C119" s="168" t="s">
        <v>215</v>
      </c>
      <c r="D119" s="161" t="s">
        <v>34</v>
      </c>
      <c r="E119" s="162">
        <v>240</v>
      </c>
      <c r="F119" s="173">
        <f>'4_Ведом'!F283</f>
        <v>5.056</v>
      </c>
      <c r="G119" s="173"/>
    </row>
    <row r="120" spans="1:7" x14ac:dyDescent="0.2">
      <c r="A120" s="172" t="s">
        <v>46</v>
      </c>
      <c r="B120" s="168" t="s">
        <v>211</v>
      </c>
      <c r="C120" s="168" t="s">
        <v>215</v>
      </c>
      <c r="D120" s="161" t="s">
        <v>34</v>
      </c>
      <c r="E120" s="162">
        <v>800</v>
      </c>
      <c r="F120" s="173">
        <f t="shared" si="2"/>
        <v>2679.72</v>
      </c>
      <c r="G120" s="173">
        <f t="shared" si="2"/>
        <v>0</v>
      </c>
    </row>
    <row r="121" spans="1:7" ht="25.5" x14ac:dyDescent="0.2">
      <c r="A121" s="172" t="s">
        <v>99</v>
      </c>
      <c r="B121" s="168" t="s">
        <v>211</v>
      </c>
      <c r="C121" s="168" t="s">
        <v>215</v>
      </c>
      <c r="D121" s="161" t="s">
        <v>34</v>
      </c>
      <c r="E121" s="162">
        <v>810</v>
      </c>
      <c r="F121" s="173">
        <f>'4_Ведом'!F285</f>
        <v>2679.72</v>
      </c>
      <c r="G121" s="173">
        <f>'4_Ведом'!G285</f>
        <v>0</v>
      </c>
    </row>
    <row r="122" spans="1:7" x14ac:dyDescent="0.2">
      <c r="A122" s="180" t="s">
        <v>67</v>
      </c>
      <c r="B122" s="156" t="s">
        <v>211</v>
      </c>
      <c r="C122" s="156" t="s">
        <v>217</v>
      </c>
      <c r="D122" s="181"/>
      <c r="E122" s="182"/>
      <c r="F122" s="183">
        <f t="shared" ref="F122:G124" si="3">F123</f>
        <v>12761.773999999999</v>
      </c>
      <c r="G122" s="183">
        <f t="shared" si="3"/>
        <v>10400</v>
      </c>
    </row>
    <row r="123" spans="1:7" ht="38.25" x14ac:dyDescent="0.2">
      <c r="A123" s="169" t="s">
        <v>185</v>
      </c>
      <c r="B123" s="170" t="s">
        <v>211</v>
      </c>
      <c r="C123" s="170" t="s">
        <v>217</v>
      </c>
      <c r="D123" s="157" t="s">
        <v>20</v>
      </c>
      <c r="E123" s="158"/>
      <c r="F123" s="171">
        <f t="shared" si="3"/>
        <v>12761.773999999999</v>
      </c>
      <c r="G123" s="171">
        <f t="shared" si="3"/>
        <v>10400</v>
      </c>
    </row>
    <row r="124" spans="1:7" x14ac:dyDescent="0.2">
      <c r="A124" s="166" t="s">
        <v>44</v>
      </c>
      <c r="B124" s="174" t="s">
        <v>211</v>
      </c>
      <c r="C124" s="174" t="s">
        <v>217</v>
      </c>
      <c r="D124" s="161" t="s">
        <v>20</v>
      </c>
      <c r="E124" s="162">
        <v>200</v>
      </c>
      <c r="F124" s="173">
        <f t="shared" si="3"/>
        <v>12761.773999999999</v>
      </c>
      <c r="G124" s="173">
        <f t="shared" si="3"/>
        <v>10400</v>
      </c>
    </row>
    <row r="125" spans="1:7" ht="25.5" x14ac:dyDescent="0.2">
      <c r="A125" s="172" t="s">
        <v>45</v>
      </c>
      <c r="B125" s="168" t="s">
        <v>211</v>
      </c>
      <c r="C125" s="168" t="s">
        <v>217</v>
      </c>
      <c r="D125" s="161" t="s">
        <v>20</v>
      </c>
      <c r="E125" s="162">
        <v>240</v>
      </c>
      <c r="F125" s="173">
        <f>'4_Ведом'!F81</f>
        <v>12761.773999999999</v>
      </c>
      <c r="G125" s="173">
        <f>'4_Ведом'!G81</f>
        <v>10400</v>
      </c>
    </row>
    <row r="126" spans="1:7" x14ac:dyDescent="0.2">
      <c r="A126" s="180" t="s">
        <v>68</v>
      </c>
      <c r="B126" s="156" t="s">
        <v>211</v>
      </c>
      <c r="C126" s="156" t="s">
        <v>213</v>
      </c>
      <c r="D126" s="181"/>
      <c r="E126" s="182"/>
      <c r="F126" s="183">
        <f>F127+F130</f>
        <v>820.71299999999997</v>
      </c>
      <c r="G126" s="183">
        <f>G127+G130</f>
        <v>152.78100000000001</v>
      </c>
    </row>
    <row r="127" spans="1:7" ht="25.5" x14ac:dyDescent="0.2">
      <c r="A127" s="169" t="s">
        <v>183</v>
      </c>
      <c r="B127" s="170" t="s">
        <v>211</v>
      </c>
      <c r="C127" s="156" t="s">
        <v>213</v>
      </c>
      <c r="D127" s="157" t="s">
        <v>17</v>
      </c>
      <c r="E127" s="158"/>
      <c r="F127" s="171">
        <f>F128</f>
        <v>161.41300000000001</v>
      </c>
      <c r="G127" s="171">
        <f>G128</f>
        <v>152.78100000000001</v>
      </c>
    </row>
    <row r="128" spans="1:7" x14ac:dyDescent="0.2">
      <c r="A128" s="172" t="s">
        <v>44</v>
      </c>
      <c r="B128" s="168" t="s">
        <v>211</v>
      </c>
      <c r="C128" s="160" t="s">
        <v>213</v>
      </c>
      <c r="D128" s="161" t="s">
        <v>17</v>
      </c>
      <c r="E128" s="161">
        <v>200</v>
      </c>
      <c r="F128" s="173">
        <f>F129</f>
        <v>161.41300000000001</v>
      </c>
      <c r="G128" s="173">
        <f>G129</f>
        <v>152.78100000000001</v>
      </c>
    </row>
    <row r="129" spans="1:7" ht="20.25" customHeight="1" x14ac:dyDescent="0.2">
      <c r="A129" s="172" t="s">
        <v>45</v>
      </c>
      <c r="B129" s="168" t="s">
        <v>211</v>
      </c>
      <c r="C129" s="160" t="s">
        <v>213</v>
      </c>
      <c r="D129" s="161" t="s">
        <v>17</v>
      </c>
      <c r="E129" s="161">
        <v>240</v>
      </c>
      <c r="F129" s="173">
        <f>'4_Ведом'!F85</f>
        <v>161.41300000000001</v>
      </c>
      <c r="G129" s="173">
        <f>'4_Ведом'!G85</f>
        <v>152.78100000000001</v>
      </c>
    </row>
    <row r="130" spans="1:7" ht="25.5" customHeight="1" x14ac:dyDescent="0.2">
      <c r="A130" s="169" t="s">
        <v>186</v>
      </c>
      <c r="B130" s="170" t="s">
        <v>211</v>
      </c>
      <c r="C130" s="170" t="s">
        <v>213</v>
      </c>
      <c r="D130" s="157">
        <v>1700000000</v>
      </c>
      <c r="E130" s="158"/>
      <c r="F130" s="171">
        <f>F131+F133</f>
        <v>659.3</v>
      </c>
      <c r="G130" s="171">
        <f>G131+G133</f>
        <v>0</v>
      </c>
    </row>
    <row r="131" spans="1:7" ht="25.5" x14ac:dyDescent="0.2">
      <c r="A131" s="172" t="s">
        <v>64</v>
      </c>
      <c r="B131" s="168" t="s">
        <v>211</v>
      </c>
      <c r="C131" s="168" t="s">
        <v>213</v>
      </c>
      <c r="D131" s="161">
        <v>1700000000</v>
      </c>
      <c r="E131" s="162">
        <v>600</v>
      </c>
      <c r="F131" s="173">
        <f>F132</f>
        <v>614.29999999999995</v>
      </c>
      <c r="G131" s="173">
        <f>G132</f>
        <v>0</v>
      </c>
    </row>
    <row r="132" spans="1:7" ht="25.5" customHeight="1" x14ac:dyDescent="0.2">
      <c r="A132" s="172" t="s">
        <v>161</v>
      </c>
      <c r="B132" s="168" t="s">
        <v>211</v>
      </c>
      <c r="C132" s="168" t="s">
        <v>213</v>
      </c>
      <c r="D132" s="161">
        <v>1700000000</v>
      </c>
      <c r="E132" s="162">
        <v>630</v>
      </c>
      <c r="F132" s="173">
        <f>'4_Ведом'!F88</f>
        <v>614.29999999999995</v>
      </c>
      <c r="G132" s="173">
        <f>'4_Ведом'!G88</f>
        <v>0</v>
      </c>
    </row>
    <row r="133" spans="1:7" x14ac:dyDescent="0.2">
      <c r="A133" s="172" t="s">
        <v>46</v>
      </c>
      <c r="B133" s="168" t="s">
        <v>211</v>
      </c>
      <c r="C133" s="168" t="s">
        <v>213</v>
      </c>
      <c r="D133" s="161">
        <f>'4_Ведом'!D289</f>
        <v>1700000000</v>
      </c>
      <c r="E133" s="162" t="s">
        <v>227</v>
      </c>
      <c r="F133" s="173">
        <f>F134</f>
        <v>45</v>
      </c>
      <c r="G133" s="173">
        <f>G134</f>
        <v>0</v>
      </c>
    </row>
    <row r="134" spans="1:7" ht="25.5" x14ac:dyDescent="0.2">
      <c r="A134" s="172" t="s">
        <v>99</v>
      </c>
      <c r="B134" s="168" t="s">
        <v>211</v>
      </c>
      <c r="C134" s="168" t="s">
        <v>213</v>
      </c>
      <c r="D134" s="161">
        <f>'4_Ведом'!D290</f>
        <v>1700000000</v>
      </c>
      <c r="E134" s="162" t="s">
        <v>229</v>
      </c>
      <c r="F134" s="173">
        <f>'4_Ведом'!F291</f>
        <v>45</v>
      </c>
      <c r="G134" s="173">
        <f>'4_Ведом'!G291</f>
        <v>0</v>
      </c>
    </row>
    <row r="135" spans="1:7" x14ac:dyDescent="0.2">
      <c r="A135" s="169" t="s">
        <v>70</v>
      </c>
      <c r="B135" s="170" t="s">
        <v>219</v>
      </c>
      <c r="C135" s="170" t="s">
        <v>207</v>
      </c>
      <c r="D135" s="157"/>
      <c r="E135" s="158"/>
      <c r="F135" s="171">
        <f>F136+F140+F144</f>
        <v>121399.69</v>
      </c>
      <c r="G135" s="171">
        <f>G136+G140+G144</f>
        <v>115694.145</v>
      </c>
    </row>
    <row r="136" spans="1:7" x14ac:dyDescent="0.2">
      <c r="A136" s="180" t="s">
        <v>71</v>
      </c>
      <c r="B136" s="156" t="s">
        <v>219</v>
      </c>
      <c r="C136" s="156" t="s">
        <v>206</v>
      </c>
      <c r="D136" s="181"/>
      <c r="E136" s="182"/>
      <c r="F136" s="183">
        <f t="shared" ref="F136:G138" si="4">F137</f>
        <v>477.35300000000001</v>
      </c>
      <c r="G136" s="183">
        <f t="shared" si="4"/>
        <v>0</v>
      </c>
    </row>
    <row r="137" spans="1:7" ht="25.5" customHeight="1" x14ac:dyDescent="0.2">
      <c r="A137" s="155" t="s">
        <v>183</v>
      </c>
      <c r="B137" s="156" t="s">
        <v>219</v>
      </c>
      <c r="C137" s="156" t="s">
        <v>206</v>
      </c>
      <c r="D137" s="181" t="s">
        <v>17</v>
      </c>
      <c r="E137" s="182"/>
      <c r="F137" s="183">
        <f t="shared" si="4"/>
        <v>477.35300000000001</v>
      </c>
      <c r="G137" s="183">
        <f t="shared" si="4"/>
        <v>0</v>
      </c>
    </row>
    <row r="138" spans="1:7" ht="15.75" customHeight="1" x14ac:dyDescent="0.2">
      <c r="A138" s="185" t="s">
        <v>44</v>
      </c>
      <c r="B138" s="160" t="s">
        <v>219</v>
      </c>
      <c r="C138" s="160" t="s">
        <v>206</v>
      </c>
      <c r="D138" s="186" t="s">
        <v>17</v>
      </c>
      <c r="E138" s="187">
        <v>200</v>
      </c>
      <c r="F138" s="188">
        <f t="shared" si="4"/>
        <v>477.35300000000001</v>
      </c>
      <c r="G138" s="188">
        <f t="shared" si="4"/>
        <v>0</v>
      </c>
    </row>
    <row r="139" spans="1:7" x14ac:dyDescent="0.2">
      <c r="A139" s="185" t="s">
        <v>45</v>
      </c>
      <c r="B139" s="160" t="s">
        <v>219</v>
      </c>
      <c r="C139" s="160" t="s">
        <v>206</v>
      </c>
      <c r="D139" s="186" t="s">
        <v>17</v>
      </c>
      <c r="E139" s="187">
        <v>240</v>
      </c>
      <c r="F139" s="188">
        <f>'4_Ведом'!F99</f>
        <v>477.35300000000001</v>
      </c>
      <c r="G139" s="188">
        <f>'4_Ведом'!G99</f>
        <v>0</v>
      </c>
    </row>
    <row r="140" spans="1:7" x14ac:dyDescent="0.2">
      <c r="A140" s="180" t="s">
        <v>122</v>
      </c>
      <c r="B140" s="156" t="s">
        <v>219</v>
      </c>
      <c r="C140" s="156" t="s">
        <v>218</v>
      </c>
      <c r="D140" s="181"/>
      <c r="E140" s="182"/>
      <c r="F140" s="183">
        <f t="shared" ref="F140:G142" si="5">F141</f>
        <v>1630.635</v>
      </c>
      <c r="G140" s="183">
        <f t="shared" si="5"/>
        <v>0</v>
      </c>
    </row>
    <row r="141" spans="1:7" ht="25.5" x14ac:dyDescent="0.2">
      <c r="A141" s="164" t="s">
        <v>171</v>
      </c>
      <c r="B141" s="175" t="s">
        <v>219</v>
      </c>
      <c r="C141" s="175" t="s">
        <v>218</v>
      </c>
      <c r="D141" s="176">
        <v>4000000000</v>
      </c>
      <c r="E141" s="177"/>
      <c r="F141" s="171">
        <f t="shared" si="5"/>
        <v>1630.635</v>
      </c>
      <c r="G141" s="171">
        <f t="shared" si="5"/>
        <v>0</v>
      </c>
    </row>
    <row r="142" spans="1:7" x14ac:dyDescent="0.2">
      <c r="A142" s="166" t="s">
        <v>44</v>
      </c>
      <c r="B142" s="174" t="s">
        <v>219</v>
      </c>
      <c r="C142" s="174" t="s">
        <v>218</v>
      </c>
      <c r="D142" s="178">
        <v>4000000000</v>
      </c>
      <c r="E142" s="179">
        <v>200</v>
      </c>
      <c r="F142" s="173">
        <f t="shared" si="5"/>
        <v>1630.635</v>
      </c>
      <c r="G142" s="173">
        <f t="shared" si="5"/>
        <v>0</v>
      </c>
    </row>
    <row r="143" spans="1:7" ht="25.5" x14ac:dyDescent="0.2">
      <c r="A143" s="172" t="s">
        <v>45</v>
      </c>
      <c r="B143" s="168" t="s">
        <v>219</v>
      </c>
      <c r="C143" s="168" t="s">
        <v>218</v>
      </c>
      <c r="D143" s="178">
        <v>4000000000</v>
      </c>
      <c r="E143" s="179">
        <v>240</v>
      </c>
      <c r="F143" s="173">
        <f>'4_Ведом'!F103</f>
        <v>1630.635</v>
      </c>
      <c r="G143" s="173">
        <f>'4_Ведом'!G102</f>
        <v>0</v>
      </c>
    </row>
    <row r="144" spans="1:7" x14ac:dyDescent="0.2">
      <c r="A144" s="169" t="s">
        <v>240</v>
      </c>
      <c r="B144" s="170" t="s">
        <v>219</v>
      </c>
      <c r="C144" s="170" t="s">
        <v>219</v>
      </c>
      <c r="D144" s="176"/>
      <c r="E144" s="177"/>
      <c r="F144" s="171">
        <f t="shared" ref="F144:G146" si="6">F145</f>
        <v>119291.702</v>
      </c>
      <c r="G144" s="171">
        <f t="shared" si="6"/>
        <v>115694.145</v>
      </c>
    </row>
    <row r="145" spans="1:7" ht="26.25" customHeight="1" x14ac:dyDescent="0.2">
      <c r="A145" s="172" t="s">
        <v>239</v>
      </c>
      <c r="B145" s="168" t="s">
        <v>219</v>
      </c>
      <c r="C145" s="168" t="s">
        <v>219</v>
      </c>
      <c r="D145" s="178" t="s">
        <v>236</v>
      </c>
      <c r="E145" s="179"/>
      <c r="F145" s="173">
        <f t="shared" si="6"/>
        <v>119291.702</v>
      </c>
      <c r="G145" s="173">
        <f t="shared" si="6"/>
        <v>115694.145</v>
      </c>
    </row>
    <row r="146" spans="1:7" ht="25.5" x14ac:dyDescent="0.2">
      <c r="A146" s="172" t="s">
        <v>126</v>
      </c>
      <c r="B146" s="168" t="s">
        <v>219</v>
      </c>
      <c r="C146" s="168" t="s">
        <v>219</v>
      </c>
      <c r="D146" s="178" t="s">
        <v>236</v>
      </c>
      <c r="E146" s="179" t="s">
        <v>237</v>
      </c>
      <c r="F146" s="173">
        <f t="shared" si="6"/>
        <v>119291.702</v>
      </c>
      <c r="G146" s="173">
        <f t="shared" si="6"/>
        <v>115694.145</v>
      </c>
    </row>
    <row r="147" spans="1:7" x14ac:dyDescent="0.2">
      <c r="A147" s="172" t="s">
        <v>85</v>
      </c>
      <c r="B147" s="168" t="s">
        <v>219</v>
      </c>
      <c r="C147" s="168" t="s">
        <v>219</v>
      </c>
      <c r="D147" s="178" t="s">
        <v>236</v>
      </c>
      <c r="E147" s="179" t="s">
        <v>238</v>
      </c>
      <c r="F147" s="173">
        <f>'4_Ведом'!F302</f>
        <v>119291.702</v>
      </c>
      <c r="G147" s="173">
        <f>'4_Ведом'!G302</f>
        <v>115694.145</v>
      </c>
    </row>
    <row r="148" spans="1:7" x14ac:dyDescent="0.2">
      <c r="A148" s="169" t="s">
        <v>175</v>
      </c>
      <c r="B148" s="170" t="s">
        <v>220</v>
      </c>
      <c r="C148" s="170" t="s">
        <v>207</v>
      </c>
      <c r="D148" s="176"/>
      <c r="E148" s="177"/>
      <c r="F148" s="171">
        <f t="shared" ref="F148:G151" si="7">F149</f>
        <v>920.78899999999999</v>
      </c>
      <c r="G148" s="171">
        <f t="shared" si="7"/>
        <v>896</v>
      </c>
    </row>
    <row r="149" spans="1:7" x14ac:dyDescent="0.2">
      <c r="A149" s="169" t="s">
        <v>173</v>
      </c>
      <c r="B149" s="170" t="s">
        <v>220</v>
      </c>
      <c r="C149" s="170" t="s">
        <v>219</v>
      </c>
      <c r="D149" s="176"/>
      <c r="E149" s="177"/>
      <c r="F149" s="171">
        <f t="shared" si="7"/>
        <v>920.78899999999999</v>
      </c>
      <c r="G149" s="171">
        <f t="shared" si="7"/>
        <v>896</v>
      </c>
    </row>
    <row r="150" spans="1:7" ht="25.5" x14ac:dyDescent="0.2">
      <c r="A150" s="172" t="s">
        <v>183</v>
      </c>
      <c r="B150" s="168" t="s">
        <v>220</v>
      </c>
      <c r="C150" s="168" t="s">
        <v>219</v>
      </c>
      <c r="D150" s="178" t="s">
        <v>17</v>
      </c>
      <c r="E150" s="179"/>
      <c r="F150" s="173">
        <f t="shared" si="7"/>
        <v>920.78899999999999</v>
      </c>
      <c r="G150" s="173">
        <f t="shared" si="7"/>
        <v>896</v>
      </c>
    </row>
    <row r="151" spans="1:7" x14ac:dyDescent="0.2">
      <c r="A151" s="172" t="s">
        <v>44</v>
      </c>
      <c r="B151" s="168" t="s">
        <v>220</v>
      </c>
      <c r="C151" s="168" t="s">
        <v>219</v>
      </c>
      <c r="D151" s="178" t="s">
        <v>17</v>
      </c>
      <c r="E151" s="179" t="s">
        <v>225</v>
      </c>
      <c r="F151" s="173">
        <f t="shared" si="7"/>
        <v>920.78899999999999</v>
      </c>
      <c r="G151" s="173">
        <f t="shared" si="7"/>
        <v>896</v>
      </c>
    </row>
    <row r="152" spans="1:7" ht="17.25" customHeight="1" x14ac:dyDescent="0.2">
      <c r="A152" s="172" t="s">
        <v>45</v>
      </c>
      <c r="B152" s="168" t="s">
        <v>220</v>
      </c>
      <c r="C152" s="168" t="s">
        <v>219</v>
      </c>
      <c r="D152" s="178" t="s">
        <v>17</v>
      </c>
      <c r="E152" s="179" t="s">
        <v>226</v>
      </c>
      <c r="F152" s="173">
        <f>'4_Ведом'!F107</f>
        <v>920.78899999999999</v>
      </c>
      <c r="G152" s="173">
        <f>'4_Ведом'!G107</f>
        <v>896</v>
      </c>
    </row>
    <row r="153" spans="1:7" x14ac:dyDescent="0.2">
      <c r="A153" s="158" t="s">
        <v>49</v>
      </c>
      <c r="B153" s="156" t="s">
        <v>224</v>
      </c>
      <c r="C153" s="170" t="s">
        <v>207</v>
      </c>
      <c r="D153" s="176"/>
      <c r="E153" s="177"/>
      <c r="F153" s="171">
        <f>F154+F161+F171+F178</f>
        <v>90925.256999999998</v>
      </c>
      <c r="G153" s="171">
        <f>G154+G161+G171+G178</f>
        <v>28270.244000000002</v>
      </c>
    </row>
    <row r="154" spans="1:7" x14ac:dyDescent="0.2">
      <c r="A154" s="158" t="s">
        <v>102</v>
      </c>
      <c r="B154" s="156" t="s">
        <v>224</v>
      </c>
      <c r="C154" s="170" t="s">
        <v>206</v>
      </c>
      <c r="D154" s="176"/>
      <c r="E154" s="177"/>
      <c r="F154" s="171">
        <f>F155+F158</f>
        <v>16600.617000000002</v>
      </c>
      <c r="G154" s="171">
        <f>G155+G158</f>
        <v>0</v>
      </c>
    </row>
    <row r="155" spans="1:7" s="9" customFormat="1" ht="38.25" x14ac:dyDescent="0.2">
      <c r="A155" s="169" t="s">
        <v>198</v>
      </c>
      <c r="B155" s="170" t="s">
        <v>224</v>
      </c>
      <c r="C155" s="170" t="s">
        <v>206</v>
      </c>
      <c r="D155" s="157" t="s">
        <v>35</v>
      </c>
      <c r="E155" s="158"/>
      <c r="F155" s="171">
        <f>F156</f>
        <v>16502.274000000001</v>
      </c>
      <c r="G155" s="171">
        <f>G156</f>
        <v>0</v>
      </c>
    </row>
    <row r="156" spans="1:7" s="9" customFormat="1" ht="25.5" x14ac:dyDescent="0.2">
      <c r="A156" s="172" t="s">
        <v>64</v>
      </c>
      <c r="B156" s="168" t="s">
        <v>224</v>
      </c>
      <c r="C156" s="168" t="s">
        <v>206</v>
      </c>
      <c r="D156" s="161" t="s">
        <v>35</v>
      </c>
      <c r="E156" s="162">
        <v>600</v>
      </c>
      <c r="F156" s="173">
        <f>F157</f>
        <v>16502.274000000001</v>
      </c>
      <c r="G156" s="173">
        <f>G157</f>
        <v>0</v>
      </c>
    </row>
    <row r="157" spans="1:7" s="9" customFormat="1" x14ac:dyDescent="0.2">
      <c r="A157" s="172" t="s">
        <v>65</v>
      </c>
      <c r="B157" s="168" t="s">
        <v>224</v>
      </c>
      <c r="C157" s="168" t="s">
        <v>206</v>
      </c>
      <c r="D157" s="161" t="s">
        <v>35</v>
      </c>
      <c r="E157" s="162">
        <v>620</v>
      </c>
      <c r="F157" s="173">
        <f>'4_Ведом'!F311</f>
        <v>16502.274000000001</v>
      </c>
      <c r="G157" s="173">
        <f>'4_Ведом'!G311</f>
        <v>0</v>
      </c>
    </row>
    <row r="158" spans="1:7" s="9" customFormat="1" ht="25.5" x14ac:dyDescent="0.2">
      <c r="A158" s="164" t="s">
        <v>200</v>
      </c>
      <c r="B158" s="175" t="s">
        <v>224</v>
      </c>
      <c r="C158" s="175" t="s">
        <v>206</v>
      </c>
      <c r="D158" s="176">
        <f>'4_Ведом'!D323</f>
        <v>4100000000</v>
      </c>
      <c r="E158" s="177"/>
      <c r="F158" s="171">
        <f>F159</f>
        <v>98.343000000000004</v>
      </c>
      <c r="G158" s="171">
        <f>G159</f>
        <v>0</v>
      </c>
    </row>
    <row r="159" spans="1:7" s="9" customFormat="1" ht="25.5" x14ac:dyDescent="0.2">
      <c r="A159" s="166" t="s">
        <v>64</v>
      </c>
      <c r="B159" s="174" t="s">
        <v>224</v>
      </c>
      <c r="C159" s="174" t="s">
        <v>206</v>
      </c>
      <c r="D159" s="178">
        <v>4100000000</v>
      </c>
      <c r="E159" s="179">
        <v>600</v>
      </c>
      <c r="F159" s="173">
        <f>F160</f>
        <v>98.343000000000004</v>
      </c>
      <c r="G159" s="173">
        <f>G160</f>
        <v>0</v>
      </c>
    </row>
    <row r="160" spans="1:7" s="9" customFormat="1" x14ac:dyDescent="0.2">
      <c r="A160" s="166" t="s">
        <v>65</v>
      </c>
      <c r="B160" s="174" t="s">
        <v>224</v>
      </c>
      <c r="C160" s="174" t="s">
        <v>206</v>
      </c>
      <c r="D160" s="178">
        <v>4100000000</v>
      </c>
      <c r="E160" s="179">
        <v>620</v>
      </c>
      <c r="F160" s="173">
        <f>'4_Ведом'!F314</f>
        <v>98.343000000000004</v>
      </c>
      <c r="G160" s="173">
        <f>'4_Ведом'!G314</f>
        <v>0</v>
      </c>
    </row>
    <row r="161" spans="1:7" s="9" customFormat="1" x14ac:dyDescent="0.2">
      <c r="A161" s="164" t="s">
        <v>50</v>
      </c>
      <c r="B161" s="175" t="s">
        <v>224</v>
      </c>
      <c r="C161" s="175" t="s">
        <v>208</v>
      </c>
      <c r="D161" s="176"/>
      <c r="E161" s="177"/>
      <c r="F161" s="171">
        <f>F162+F165+F168</f>
        <v>38034.748999999996</v>
      </c>
      <c r="G161" s="171">
        <f>G162+G165+G168</f>
        <v>0</v>
      </c>
    </row>
    <row r="162" spans="1:7" s="9" customFormat="1" ht="25.5" x14ac:dyDescent="0.2">
      <c r="A162" s="164" t="s">
        <v>182</v>
      </c>
      <c r="B162" s="175" t="s">
        <v>224</v>
      </c>
      <c r="C162" s="189" t="s">
        <v>208</v>
      </c>
      <c r="D162" s="176" t="s">
        <v>11</v>
      </c>
      <c r="E162" s="177"/>
      <c r="F162" s="171">
        <f>F163</f>
        <v>707.43399999999997</v>
      </c>
      <c r="G162" s="171">
        <f>G163</f>
        <v>0</v>
      </c>
    </row>
    <row r="163" spans="1:7" s="9" customFormat="1" x14ac:dyDescent="0.2">
      <c r="A163" s="166" t="s">
        <v>52</v>
      </c>
      <c r="B163" s="174" t="s">
        <v>224</v>
      </c>
      <c r="C163" s="189" t="s">
        <v>208</v>
      </c>
      <c r="D163" s="178" t="s">
        <v>11</v>
      </c>
      <c r="E163" s="179">
        <v>500</v>
      </c>
      <c r="F163" s="173">
        <f>F164</f>
        <v>707.43399999999997</v>
      </c>
      <c r="G163" s="173">
        <f>G164</f>
        <v>0</v>
      </c>
    </row>
    <row r="164" spans="1:7" s="9" customFormat="1" x14ac:dyDescent="0.2">
      <c r="A164" s="172" t="s">
        <v>53</v>
      </c>
      <c r="B164" s="168" t="s">
        <v>224</v>
      </c>
      <c r="C164" s="189" t="s">
        <v>208</v>
      </c>
      <c r="D164" s="161" t="s">
        <v>11</v>
      </c>
      <c r="E164" s="162">
        <v>540</v>
      </c>
      <c r="F164" s="173">
        <f>'4_Ведом'!F44</f>
        <v>707.43399999999997</v>
      </c>
      <c r="G164" s="173">
        <f>'4_Ведом'!G44</f>
        <v>0</v>
      </c>
    </row>
    <row r="165" spans="1:7" s="9" customFormat="1" ht="38.25" x14ac:dyDescent="0.2">
      <c r="A165" s="169" t="s">
        <v>198</v>
      </c>
      <c r="B165" s="170" t="s">
        <v>224</v>
      </c>
      <c r="C165" s="190" t="s">
        <v>208</v>
      </c>
      <c r="D165" s="157" t="s">
        <v>35</v>
      </c>
      <c r="E165" s="158"/>
      <c r="F165" s="171">
        <f>F166</f>
        <v>37108.453999999998</v>
      </c>
      <c r="G165" s="171">
        <f>G166</f>
        <v>0</v>
      </c>
    </row>
    <row r="166" spans="1:7" s="9" customFormat="1" ht="25.5" x14ac:dyDescent="0.2">
      <c r="A166" s="172" t="s">
        <v>64</v>
      </c>
      <c r="B166" s="168" t="s">
        <v>224</v>
      </c>
      <c r="C166" s="168" t="s">
        <v>208</v>
      </c>
      <c r="D166" s="161" t="s">
        <v>35</v>
      </c>
      <c r="E166" s="162">
        <v>600</v>
      </c>
      <c r="F166" s="173">
        <f>F167</f>
        <v>37108.453999999998</v>
      </c>
      <c r="G166" s="173">
        <f>G167</f>
        <v>0</v>
      </c>
    </row>
    <row r="167" spans="1:7" s="9" customFormat="1" x14ac:dyDescent="0.2">
      <c r="A167" s="172" t="s">
        <v>65</v>
      </c>
      <c r="B167" s="168" t="s">
        <v>224</v>
      </c>
      <c r="C167" s="168" t="s">
        <v>208</v>
      </c>
      <c r="D167" s="161" t="s">
        <v>35</v>
      </c>
      <c r="E167" s="162">
        <v>620</v>
      </c>
      <c r="F167" s="173">
        <f>'4_Ведом'!F321</f>
        <v>37108.453999999998</v>
      </c>
      <c r="G167" s="173">
        <f>'4_Ведом'!G321</f>
        <v>0</v>
      </c>
    </row>
    <row r="168" spans="1:7" s="9" customFormat="1" ht="25.5" x14ac:dyDescent="0.2">
      <c r="A168" s="164" t="s">
        <v>200</v>
      </c>
      <c r="B168" s="175" t="s">
        <v>224</v>
      </c>
      <c r="C168" s="170" t="s">
        <v>208</v>
      </c>
      <c r="D168" s="176">
        <v>4100000000</v>
      </c>
      <c r="E168" s="177"/>
      <c r="F168" s="171">
        <f>F169</f>
        <v>218.86099999999999</v>
      </c>
      <c r="G168" s="171">
        <f>G169</f>
        <v>0</v>
      </c>
    </row>
    <row r="169" spans="1:7" s="9" customFormat="1" ht="25.5" x14ac:dyDescent="0.2">
      <c r="A169" s="166" t="s">
        <v>64</v>
      </c>
      <c r="B169" s="174" t="s">
        <v>224</v>
      </c>
      <c r="C169" s="168" t="s">
        <v>208</v>
      </c>
      <c r="D169" s="178">
        <v>4100000000</v>
      </c>
      <c r="E169" s="179">
        <v>600</v>
      </c>
      <c r="F169" s="173">
        <f>F170</f>
        <v>218.86099999999999</v>
      </c>
      <c r="G169" s="173">
        <f>G170</f>
        <v>0</v>
      </c>
    </row>
    <row r="170" spans="1:7" s="9" customFormat="1" x14ac:dyDescent="0.2">
      <c r="A170" s="166" t="s">
        <v>65</v>
      </c>
      <c r="B170" s="174" t="s">
        <v>224</v>
      </c>
      <c r="C170" s="168" t="s">
        <v>208</v>
      </c>
      <c r="D170" s="178">
        <v>4100000000</v>
      </c>
      <c r="E170" s="179">
        <v>620</v>
      </c>
      <c r="F170" s="173">
        <f>'4_Ведом'!F324</f>
        <v>218.86099999999999</v>
      </c>
      <c r="G170" s="173">
        <f>'4_Ведом'!G324</f>
        <v>0</v>
      </c>
    </row>
    <row r="171" spans="1:7" s="9" customFormat="1" x14ac:dyDescent="0.2">
      <c r="A171" s="164" t="s">
        <v>118</v>
      </c>
      <c r="B171" s="175" t="s">
        <v>224</v>
      </c>
      <c r="C171" s="175" t="s">
        <v>224</v>
      </c>
      <c r="D171" s="176"/>
      <c r="E171" s="177"/>
      <c r="F171" s="171">
        <f>F172+F175</f>
        <v>4864.0450000000001</v>
      </c>
      <c r="G171" s="171">
        <f>G172+G175</f>
        <v>2122.5039999999999</v>
      </c>
    </row>
    <row r="172" spans="1:7" s="9" customFormat="1" ht="25.5" x14ac:dyDescent="0.2">
      <c r="A172" s="169" t="s">
        <v>203</v>
      </c>
      <c r="B172" s="170" t="s">
        <v>224</v>
      </c>
      <c r="C172" s="170" t="s">
        <v>224</v>
      </c>
      <c r="D172" s="157" t="s">
        <v>22</v>
      </c>
      <c r="E172" s="158"/>
      <c r="F172" s="171">
        <f>F173</f>
        <v>3044.9409999999998</v>
      </c>
      <c r="G172" s="171">
        <f>G173</f>
        <v>303.39999999999998</v>
      </c>
    </row>
    <row r="173" spans="1:7" s="9" customFormat="1" ht="25.5" x14ac:dyDescent="0.2">
      <c r="A173" s="172" t="s">
        <v>64</v>
      </c>
      <c r="B173" s="168" t="s">
        <v>224</v>
      </c>
      <c r="C173" s="168" t="s">
        <v>224</v>
      </c>
      <c r="D173" s="161" t="s">
        <v>22</v>
      </c>
      <c r="E173" s="162">
        <v>600</v>
      </c>
      <c r="F173" s="173">
        <f>F174</f>
        <v>3044.9409999999998</v>
      </c>
      <c r="G173" s="173">
        <f>G174</f>
        <v>303.39999999999998</v>
      </c>
    </row>
    <row r="174" spans="1:7" s="9" customFormat="1" x14ac:dyDescent="0.2">
      <c r="A174" s="172" t="s">
        <v>65</v>
      </c>
      <c r="B174" s="168" t="s">
        <v>224</v>
      </c>
      <c r="C174" s="168" t="s">
        <v>224</v>
      </c>
      <c r="D174" s="161" t="s">
        <v>22</v>
      </c>
      <c r="E174" s="162">
        <v>620</v>
      </c>
      <c r="F174" s="173">
        <f>'4_Ведом'!F111</f>
        <v>3044.9409999999998</v>
      </c>
      <c r="G174" s="173">
        <f>'4_Ведом'!G111</f>
        <v>303.39999999999998</v>
      </c>
    </row>
    <row r="175" spans="1:7" s="9" customFormat="1" ht="38.25" x14ac:dyDescent="0.2">
      <c r="A175" s="164" t="s">
        <v>198</v>
      </c>
      <c r="B175" s="175" t="s">
        <v>224</v>
      </c>
      <c r="C175" s="175" t="s">
        <v>224</v>
      </c>
      <c r="D175" s="176" t="s">
        <v>35</v>
      </c>
      <c r="E175" s="177"/>
      <c r="F175" s="171">
        <f>F176</f>
        <v>1819.104</v>
      </c>
      <c r="G175" s="171">
        <f>G176</f>
        <v>1819.104</v>
      </c>
    </row>
    <row r="176" spans="1:7" s="9" customFormat="1" ht="25.5" x14ac:dyDescent="0.2">
      <c r="A176" s="166" t="s">
        <v>64</v>
      </c>
      <c r="B176" s="174" t="s">
        <v>224</v>
      </c>
      <c r="C176" s="174" t="s">
        <v>224</v>
      </c>
      <c r="D176" s="178" t="s">
        <v>35</v>
      </c>
      <c r="E176" s="179">
        <v>600</v>
      </c>
      <c r="F176" s="173">
        <f>F177</f>
        <v>1819.104</v>
      </c>
      <c r="G176" s="173">
        <f>G177</f>
        <v>1819.104</v>
      </c>
    </row>
    <row r="177" spans="1:7" s="9" customFormat="1" x14ac:dyDescent="0.2">
      <c r="A177" s="166" t="s">
        <v>65</v>
      </c>
      <c r="B177" s="174" t="s">
        <v>224</v>
      </c>
      <c r="C177" s="174" t="s">
        <v>224</v>
      </c>
      <c r="D177" s="178" t="s">
        <v>35</v>
      </c>
      <c r="E177" s="179">
        <v>620</v>
      </c>
      <c r="F177" s="173">
        <f>'4_Ведом'!F328</f>
        <v>1819.104</v>
      </c>
      <c r="G177" s="173">
        <f>'4_Ведом'!G328</f>
        <v>1819.104</v>
      </c>
    </row>
    <row r="178" spans="1:7" s="9" customFormat="1" x14ac:dyDescent="0.2">
      <c r="A178" s="164" t="s">
        <v>164</v>
      </c>
      <c r="B178" s="175" t="s">
        <v>224</v>
      </c>
      <c r="C178" s="175" t="s">
        <v>217</v>
      </c>
      <c r="D178" s="176"/>
      <c r="E178" s="177"/>
      <c r="F178" s="171">
        <f t="shared" ref="F178:G180" si="8">F179</f>
        <v>31425.846000000001</v>
      </c>
      <c r="G178" s="171">
        <f t="shared" si="8"/>
        <v>26147.74</v>
      </c>
    </row>
    <row r="179" spans="1:7" s="9" customFormat="1" ht="38.25" x14ac:dyDescent="0.2">
      <c r="A179" s="164" t="s">
        <v>198</v>
      </c>
      <c r="B179" s="175" t="s">
        <v>224</v>
      </c>
      <c r="C179" s="190" t="s">
        <v>217</v>
      </c>
      <c r="D179" s="177" t="s">
        <v>35</v>
      </c>
      <c r="E179" s="177"/>
      <c r="F179" s="171">
        <f t="shared" si="8"/>
        <v>31425.846000000001</v>
      </c>
      <c r="G179" s="171">
        <f t="shared" si="8"/>
        <v>26147.74</v>
      </c>
    </row>
    <row r="180" spans="1:7" s="9" customFormat="1" ht="25.5" x14ac:dyDescent="0.2">
      <c r="A180" s="166" t="s">
        <v>64</v>
      </c>
      <c r="B180" s="174" t="s">
        <v>224</v>
      </c>
      <c r="C180" s="189" t="s">
        <v>217</v>
      </c>
      <c r="D180" s="179" t="s">
        <v>35</v>
      </c>
      <c r="E180" s="178">
        <v>600</v>
      </c>
      <c r="F180" s="173">
        <f t="shared" si="8"/>
        <v>31425.846000000001</v>
      </c>
      <c r="G180" s="173">
        <f t="shared" si="8"/>
        <v>26147.74</v>
      </c>
    </row>
    <row r="181" spans="1:7" s="9" customFormat="1" x14ac:dyDescent="0.2">
      <c r="A181" s="166" t="s">
        <v>65</v>
      </c>
      <c r="B181" s="174" t="s">
        <v>224</v>
      </c>
      <c r="C181" s="189" t="s">
        <v>217</v>
      </c>
      <c r="D181" s="179" t="s">
        <v>35</v>
      </c>
      <c r="E181" s="178">
        <v>620</v>
      </c>
      <c r="F181" s="173">
        <f>'4_Ведом'!F337</f>
        <v>31425.846000000001</v>
      </c>
      <c r="G181" s="173">
        <f>'4_Ведом'!G337</f>
        <v>26147.74</v>
      </c>
    </row>
    <row r="182" spans="1:7" s="9" customFormat="1" x14ac:dyDescent="0.2">
      <c r="A182" s="164" t="s">
        <v>75</v>
      </c>
      <c r="B182" s="175" t="s">
        <v>215</v>
      </c>
      <c r="C182" s="175" t="s">
        <v>207</v>
      </c>
      <c r="D182" s="176"/>
      <c r="E182" s="177"/>
      <c r="F182" s="171">
        <f>F183</f>
        <v>47095.72</v>
      </c>
      <c r="G182" s="171">
        <f>G183</f>
        <v>156.25</v>
      </c>
    </row>
    <row r="183" spans="1:7" s="9" customFormat="1" x14ac:dyDescent="0.2">
      <c r="A183" s="164" t="s">
        <v>76</v>
      </c>
      <c r="B183" s="175" t="s">
        <v>215</v>
      </c>
      <c r="C183" s="175" t="s">
        <v>206</v>
      </c>
      <c r="D183" s="176"/>
      <c r="E183" s="177"/>
      <c r="F183" s="171">
        <f>F184+F187</f>
        <v>47095.72</v>
      </c>
      <c r="G183" s="171">
        <f>G184+G187</f>
        <v>156.25</v>
      </c>
    </row>
    <row r="184" spans="1:7" s="9" customFormat="1" ht="25.5" x14ac:dyDescent="0.2">
      <c r="A184" s="164" t="s">
        <v>203</v>
      </c>
      <c r="B184" s="175" t="s">
        <v>215</v>
      </c>
      <c r="C184" s="175" t="s">
        <v>206</v>
      </c>
      <c r="D184" s="176" t="s">
        <v>22</v>
      </c>
      <c r="E184" s="177"/>
      <c r="F184" s="171">
        <f>F185</f>
        <v>43878.067999999999</v>
      </c>
      <c r="G184" s="171">
        <f>G185</f>
        <v>156.25</v>
      </c>
    </row>
    <row r="185" spans="1:7" s="9" customFormat="1" ht="25.5" x14ac:dyDescent="0.2">
      <c r="A185" s="166" t="s">
        <v>64</v>
      </c>
      <c r="B185" s="174" t="s">
        <v>215</v>
      </c>
      <c r="C185" s="174" t="s">
        <v>206</v>
      </c>
      <c r="D185" s="178" t="s">
        <v>22</v>
      </c>
      <c r="E185" s="179">
        <v>600</v>
      </c>
      <c r="F185" s="173">
        <f>F186</f>
        <v>43878.067999999999</v>
      </c>
      <c r="G185" s="173">
        <f>G186</f>
        <v>156.25</v>
      </c>
    </row>
    <row r="186" spans="1:7" s="9" customFormat="1" x14ac:dyDescent="0.2">
      <c r="A186" s="166" t="s">
        <v>65</v>
      </c>
      <c r="B186" s="174" t="s">
        <v>215</v>
      </c>
      <c r="C186" s="174" t="s">
        <v>206</v>
      </c>
      <c r="D186" s="178" t="s">
        <v>22</v>
      </c>
      <c r="E186" s="179">
        <v>620</v>
      </c>
      <c r="F186" s="173">
        <f>'4_Ведом'!F115</f>
        <v>43878.067999999999</v>
      </c>
      <c r="G186" s="173">
        <f>'4_Ведом'!G115</f>
        <v>156.25</v>
      </c>
    </row>
    <row r="187" spans="1:7" s="9" customFormat="1" ht="25.5" x14ac:dyDescent="0.2">
      <c r="A187" s="164" t="s">
        <v>189</v>
      </c>
      <c r="B187" s="175" t="s">
        <v>215</v>
      </c>
      <c r="C187" s="175" t="s">
        <v>206</v>
      </c>
      <c r="D187" s="176">
        <v>4800000000</v>
      </c>
      <c r="E187" s="177"/>
      <c r="F187" s="171">
        <f>F188</f>
        <v>3217.652</v>
      </c>
      <c r="G187" s="171">
        <v>0</v>
      </c>
    </row>
    <row r="188" spans="1:7" s="9" customFormat="1" ht="25.5" x14ac:dyDescent="0.2">
      <c r="A188" s="166" t="s">
        <v>64</v>
      </c>
      <c r="B188" s="174" t="s">
        <v>215</v>
      </c>
      <c r="C188" s="174" t="s">
        <v>206</v>
      </c>
      <c r="D188" s="178">
        <v>4800000000</v>
      </c>
      <c r="E188" s="179">
        <v>600</v>
      </c>
      <c r="F188" s="173">
        <f>F189</f>
        <v>3217.652</v>
      </c>
      <c r="G188" s="173"/>
    </row>
    <row r="189" spans="1:7" s="9" customFormat="1" x14ac:dyDescent="0.2">
      <c r="A189" s="166" t="s">
        <v>65</v>
      </c>
      <c r="B189" s="174" t="s">
        <v>215</v>
      </c>
      <c r="C189" s="174" t="s">
        <v>206</v>
      </c>
      <c r="D189" s="178">
        <v>4800000000</v>
      </c>
      <c r="E189" s="179">
        <v>620</v>
      </c>
      <c r="F189" s="173">
        <f>'4_Ведом'!F118</f>
        <v>3217.652</v>
      </c>
      <c r="G189" s="173"/>
    </row>
    <row r="190" spans="1:7" s="9" customFormat="1" x14ac:dyDescent="0.2">
      <c r="A190" s="191" t="s">
        <v>77</v>
      </c>
      <c r="B190" s="156" t="s">
        <v>216</v>
      </c>
      <c r="C190" s="156" t="s">
        <v>207</v>
      </c>
      <c r="D190" s="181"/>
      <c r="E190" s="182"/>
      <c r="F190" s="183">
        <f>F191+F195+F208+F220</f>
        <v>31231.473000000002</v>
      </c>
      <c r="G190" s="183">
        <f>G191+G195+G208+G220</f>
        <v>27659.668999999998</v>
      </c>
    </row>
    <row r="191" spans="1:7" s="9" customFormat="1" x14ac:dyDescent="0.2">
      <c r="A191" s="192" t="s">
        <v>105</v>
      </c>
      <c r="B191" s="193" t="s">
        <v>216</v>
      </c>
      <c r="C191" s="193" t="s">
        <v>206</v>
      </c>
      <c r="D191" s="194"/>
      <c r="E191" s="195"/>
      <c r="F191" s="171">
        <f t="shared" ref="F191:G193" si="9">F192</f>
        <v>2804.0439999999999</v>
      </c>
      <c r="G191" s="171">
        <f t="shared" si="9"/>
        <v>0</v>
      </c>
    </row>
    <row r="192" spans="1:7" ht="38.25" x14ac:dyDescent="0.2">
      <c r="A192" s="169" t="s">
        <v>192</v>
      </c>
      <c r="B192" s="170" t="s">
        <v>216</v>
      </c>
      <c r="C192" s="170" t="s">
        <v>206</v>
      </c>
      <c r="D192" s="157">
        <v>1800000000</v>
      </c>
      <c r="E192" s="158"/>
      <c r="F192" s="171">
        <f t="shared" si="9"/>
        <v>2804.0439999999999</v>
      </c>
      <c r="G192" s="171">
        <f t="shared" si="9"/>
        <v>0</v>
      </c>
    </row>
    <row r="193" spans="1:7" x14ac:dyDescent="0.2">
      <c r="A193" s="172" t="s">
        <v>80</v>
      </c>
      <c r="B193" s="168" t="s">
        <v>216</v>
      </c>
      <c r="C193" s="168" t="s">
        <v>206</v>
      </c>
      <c r="D193" s="161">
        <v>1800000000</v>
      </c>
      <c r="E193" s="162">
        <v>300</v>
      </c>
      <c r="F193" s="173">
        <f t="shared" si="9"/>
        <v>2804.0439999999999</v>
      </c>
      <c r="G193" s="173">
        <f t="shared" si="9"/>
        <v>0</v>
      </c>
    </row>
    <row r="194" spans="1:7" x14ac:dyDescent="0.2">
      <c r="A194" s="172" t="s">
        <v>106</v>
      </c>
      <c r="B194" s="168" t="s">
        <v>216</v>
      </c>
      <c r="C194" s="168" t="s">
        <v>206</v>
      </c>
      <c r="D194" s="161">
        <v>1800000000</v>
      </c>
      <c r="E194" s="162">
        <v>310</v>
      </c>
      <c r="F194" s="173">
        <f>'4_Ведом'!F340</f>
        <v>2804.0439999999999</v>
      </c>
      <c r="G194" s="173">
        <f>'4_Ведом'!G340</f>
        <v>0</v>
      </c>
    </row>
    <row r="195" spans="1:7" hidden="1" x14ac:dyDescent="0.2">
      <c r="A195" s="169" t="s">
        <v>78</v>
      </c>
      <c r="B195" s="170" t="s">
        <v>216</v>
      </c>
      <c r="C195" s="170" t="s">
        <v>218</v>
      </c>
      <c r="D195" s="157"/>
      <c r="E195" s="158"/>
      <c r="F195" s="171">
        <f>F196+F199</f>
        <v>4444.4440000000004</v>
      </c>
      <c r="G195" s="171">
        <f>G196+G199</f>
        <v>4400</v>
      </c>
    </row>
    <row r="196" spans="1:7" ht="25.5" hidden="1" x14ac:dyDescent="0.2">
      <c r="A196" s="169" t="s">
        <v>183</v>
      </c>
      <c r="B196" s="170" t="s">
        <v>216</v>
      </c>
      <c r="C196" s="156" t="s">
        <v>218</v>
      </c>
      <c r="D196" s="158" t="s">
        <v>17</v>
      </c>
      <c r="E196" s="158"/>
      <c r="F196" s="171">
        <f>F197</f>
        <v>0</v>
      </c>
      <c r="G196" s="171">
        <f>G197</f>
        <v>0</v>
      </c>
    </row>
    <row r="197" spans="1:7" hidden="1" x14ac:dyDescent="0.2">
      <c r="A197" s="172" t="s">
        <v>80</v>
      </c>
      <c r="B197" s="168" t="s">
        <v>216</v>
      </c>
      <c r="C197" s="160" t="s">
        <v>218</v>
      </c>
      <c r="D197" s="162" t="s">
        <v>17</v>
      </c>
      <c r="E197" s="161">
        <v>300</v>
      </c>
      <c r="F197" s="173">
        <f>F198</f>
        <v>0</v>
      </c>
      <c r="G197" s="173">
        <f>G198</f>
        <v>0</v>
      </c>
    </row>
    <row r="198" spans="1:7" hidden="1" x14ac:dyDescent="0.2">
      <c r="A198" s="172" t="s">
        <v>81</v>
      </c>
      <c r="B198" s="168" t="s">
        <v>216</v>
      </c>
      <c r="C198" s="160" t="s">
        <v>218</v>
      </c>
      <c r="D198" s="162" t="s">
        <v>17</v>
      </c>
      <c r="E198" s="161">
        <v>320</v>
      </c>
      <c r="F198" s="173">
        <f>'4_Ведом'!F122</f>
        <v>0</v>
      </c>
      <c r="G198" s="173">
        <f>'4_Ведом'!G122</f>
        <v>0</v>
      </c>
    </row>
    <row r="199" spans="1:7" ht="25.5" hidden="1" x14ac:dyDescent="0.2">
      <c r="A199" s="169" t="s">
        <v>231</v>
      </c>
      <c r="B199" s="170" t="s">
        <v>216</v>
      </c>
      <c r="C199" s="170" t="s">
        <v>218</v>
      </c>
      <c r="D199" s="157">
        <v>4400000000</v>
      </c>
      <c r="E199" s="158"/>
      <c r="F199" s="171">
        <f>F200+F202+F205</f>
        <v>4444.4440000000004</v>
      </c>
      <c r="G199" s="171">
        <f>G200+G202+G205</f>
        <v>4400</v>
      </c>
    </row>
    <row r="200" spans="1:7" hidden="1" x14ac:dyDescent="0.2">
      <c r="A200" s="172" t="s">
        <v>80</v>
      </c>
      <c r="B200" s="168" t="s">
        <v>216</v>
      </c>
      <c r="C200" s="168" t="s">
        <v>218</v>
      </c>
      <c r="D200" s="161">
        <v>4400000000</v>
      </c>
      <c r="E200" s="162">
        <v>300</v>
      </c>
      <c r="F200" s="173">
        <f>F201</f>
        <v>0</v>
      </c>
      <c r="G200" s="173">
        <f>G201</f>
        <v>0</v>
      </c>
    </row>
    <row r="201" spans="1:7" hidden="1" x14ac:dyDescent="0.2">
      <c r="A201" s="172" t="s">
        <v>81</v>
      </c>
      <c r="B201" s="168" t="s">
        <v>216</v>
      </c>
      <c r="C201" s="168" t="s">
        <v>218</v>
      </c>
      <c r="D201" s="161">
        <v>4400000000</v>
      </c>
      <c r="E201" s="162">
        <v>320</v>
      </c>
      <c r="F201" s="173">
        <f>'4_Ведом'!F124</f>
        <v>0</v>
      </c>
      <c r="G201" s="173">
        <f>'4_Ведом'!G124</f>
        <v>0</v>
      </c>
    </row>
    <row r="202" spans="1:7" ht="25.5" hidden="1" x14ac:dyDescent="0.2">
      <c r="A202" s="172" t="s">
        <v>126</v>
      </c>
      <c r="B202" s="168" t="s">
        <v>216</v>
      </c>
      <c r="C202" s="168" t="s">
        <v>218</v>
      </c>
      <c r="D202" s="161">
        <v>4400000000</v>
      </c>
      <c r="E202" s="162">
        <v>400</v>
      </c>
      <c r="F202" s="173">
        <f>F203+F204</f>
        <v>0</v>
      </c>
      <c r="G202" s="173">
        <f>G203+G204</f>
        <v>0</v>
      </c>
    </row>
    <row r="203" spans="1:7" hidden="1" x14ac:dyDescent="0.2">
      <c r="A203" s="172" t="s">
        <v>127</v>
      </c>
      <c r="B203" s="168" t="s">
        <v>216</v>
      </c>
      <c r="C203" s="168" t="s">
        <v>218</v>
      </c>
      <c r="D203" s="161">
        <v>4400000000</v>
      </c>
      <c r="E203" s="162">
        <v>410</v>
      </c>
      <c r="F203" s="173">
        <f>'4_Ведом'!F275</f>
        <v>0</v>
      </c>
      <c r="G203" s="173">
        <f>'4_Ведом'!G275</f>
        <v>0</v>
      </c>
    </row>
    <row r="204" spans="1:7" ht="51" hidden="1" x14ac:dyDescent="0.2">
      <c r="A204" s="172" t="s">
        <v>166</v>
      </c>
      <c r="B204" s="168" t="s">
        <v>216</v>
      </c>
      <c r="C204" s="168" t="s">
        <v>218</v>
      </c>
      <c r="D204" s="161">
        <v>4400000000</v>
      </c>
      <c r="E204" s="162">
        <v>465</v>
      </c>
      <c r="F204" s="173"/>
      <c r="G204" s="173"/>
    </row>
    <row r="205" spans="1:7" hidden="1" x14ac:dyDescent="0.2">
      <c r="A205" s="172" t="s">
        <v>46</v>
      </c>
      <c r="B205" s="168" t="s">
        <v>216</v>
      </c>
      <c r="C205" s="168" t="s">
        <v>218</v>
      </c>
      <c r="D205" s="161">
        <v>4400000000</v>
      </c>
      <c r="E205" s="162">
        <v>800</v>
      </c>
      <c r="F205" s="173">
        <f>F206+F207</f>
        <v>4444.4440000000004</v>
      </c>
      <c r="G205" s="173">
        <f>G206+G207</f>
        <v>4400</v>
      </c>
    </row>
    <row r="206" spans="1:7" ht="25.5" hidden="1" x14ac:dyDescent="0.2">
      <c r="A206" s="172" t="s">
        <v>99</v>
      </c>
      <c r="B206" s="168" t="s">
        <v>216</v>
      </c>
      <c r="C206" s="168" t="s">
        <v>218</v>
      </c>
      <c r="D206" s="161">
        <v>4400000000</v>
      </c>
      <c r="E206" s="162">
        <v>810</v>
      </c>
      <c r="F206" s="173">
        <f>'4_Ведом'!F295</f>
        <v>4444.4440000000004</v>
      </c>
      <c r="G206" s="173">
        <f>'4_Ведом'!G295</f>
        <v>4400</v>
      </c>
    </row>
    <row r="207" spans="1:7" hidden="1" x14ac:dyDescent="0.2">
      <c r="A207" s="166" t="s">
        <v>47</v>
      </c>
      <c r="B207" s="174" t="s">
        <v>216</v>
      </c>
      <c r="C207" s="174" t="s">
        <v>218</v>
      </c>
      <c r="D207" s="161">
        <v>4400000000</v>
      </c>
      <c r="E207" s="162">
        <v>850</v>
      </c>
      <c r="F207" s="173">
        <f>'4_Ведом'!F278</f>
        <v>0</v>
      </c>
      <c r="G207" s="173"/>
    </row>
    <row r="208" spans="1:7" x14ac:dyDescent="0.2">
      <c r="A208" s="192" t="s">
        <v>82</v>
      </c>
      <c r="B208" s="193" t="s">
        <v>216</v>
      </c>
      <c r="C208" s="193" t="s">
        <v>211</v>
      </c>
      <c r="D208" s="194"/>
      <c r="E208" s="195"/>
      <c r="F208" s="171">
        <f>F209+F214+F217</f>
        <v>23133.755000000001</v>
      </c>
      <c r="G208" s="171">
        <f>G209+G214+G217</f>
        <v>22581.438999999998</v>
      </c>
    </row>
    <row r="209" spans="1:7" ht="25.5" x14ac:dyDescent="0.2">
      <c r="A209" s="192" t="s">
        <v>183</v>
      </c>
      <c r="B209" s="193" t="s">
        <v>216</v>
      </c>
      <c r="C209" s="193" t="s">
        <v>211</v>
      </c>
      <c r="D209" s="194" t="s">
        <v>17</v>
      </c>
      <c r="E209" s="195"/>
      <c r="F209" s="171">
        <f>F210+F212</f>
        <v>14081.76</v>
      </c>
      <c r="G209" s="171">
        <f>G210+G212</f>
        <v>14081.76</v>
      </c>
    </row>
    <row r="210" spans="1:7" x14ac:dyDescent="0.2">
      <c r="A210" s="172" t="s">
        <v>80</v>
      </c>
      <c r="B210" s="168" t="s">
        <v>216</v>
      </c>
      <c r="C210" s="168" t="s">
        <v>211</v>
      </c>
      <c r="D210" s="161" t="s">
        <v>17</v>
      </c>
      <c r="E210" s="162">
        <v>300</v>
      </c>
      <c r="F210" s="173">
        <f>F211</f>
        <v>0</v>
      </c>
      <c r="G210" s="173">
        <f>G211</f>
        <v>0</v>
      </c>
    </row>
    <row r="211" spans="1:7" x14ac:dyDescent="0.2">
      <c r="A211" s="172" t="s">
        <v>81</v>
      </c>
      <c r="B211" s="168" t="s">
        <v>216</v>
      </c>
      <c r="C211" s="168" t="s">
        <v>211</v>
      </c>
      <c r="D211" s="161" t="s">
        <v>17</v>
      </c>
      <c r="E211" s="162">
        <v>320</v>
      </c>
      <c r="F211" s="173">
        <f>'4_Ведом'!F132</f>
        <v>0</v>
      </c>
      <c r="G211" s="173">
        <f>'4_Ведом'!G132</f>
        <v>0</v>
      </c>
    </row>
    <row r="212" spans="1:7" x14ac:dyDescent="0.2">
      <c r="A212" s="172" t="s">
        <v>84</v>
      </c>
      <c r="B212" s="168" t="s">
        <v>216</v>
      </c>
      <c r="C212" s="168" t="s">
        <v>211</v>
      </c>
      <c r="D212" s="161" t="s">
        <v>17</v>
      </c>
      <c r="E212" s="162">
        <v>400</v>
      </c>
      <c r="F212" s="173">
        <f>F213</f>
        <v>14081.76</v>
      </c>
      <c r="G212" s="173">
        <f>G213</f>
        <v>14081.76</v>
      </c>
    </row>
    <row r="213" spans="1:7" x14ac:dyDescent="0.2">
      <c r="A213" s="172" t="s">
        <v>127</v>
      </c>
      <c r="B213" s="168" t="s">
        <v>216</v>
      </c>
      <c r="C213" s="168" t="s">
        <v>211</v>
      </c>
      <c r="D213" s="161" t="s">
        <v>17</v>
      </c>
      <c r="E213" s="162">
        <v>410</v>
      </c>
      <c r="F213" s="173">
        <f>'4_Ведом'!F134</f>
        <v>14081.76</v>
      </c>
      <c r="G213" s="173">
        <f>'4_Ведом'!G134</f>
        <v>14081.76</v>
      </c>
    </row>
    <row r="214" spans="1:7" ht="25.5" x14ac:dyDescent="0.2">
      <c r="A214" s="169" t="s">
        <v>190</v>
      </c>
      <c r="B214" s="170" t="s">
        <v>216</v>
      </c>
      <c r="C214" s="170" t="s">
        <v>211</v>
      </c>
      <c r="D214" s="157" t="s">
        <v>25</v>
      </c>
      <c r="E214" s="158"/>
      <c r="F214" s="171">
        <f>F215</f>
        <v>1335.2850000000001</v>
      </c>
      <c r="G214" s="171">
        <f>G215</f>
        <v>782.96900000000005</v>
      </c>
    </row>
    <row r="215" spans="1:7" x14ac:dyDescent="0.2">
      <c r="A215" s="172" t="s">
        <v>80</v>
      </c>
      <c r="B215" s="168" t="s">
        <v>216</v>
      </c>
      <c r="C215" s="168" t="s">
        <v>211</v>
      </c>
      <c r="D215" s="161" t="s">
        <v>25</v>
      </c>
      <c r="E215" s="162">
        <v>300</v>
      </c>
      <c r="F215" s="173">
        <f>F216</f>
        <v>1335.2850000000001</v>
      </c>
      <c r="G215" s="173">
        <f>G216</f>
        <v>782.96900000000005</v>
      </c>
    </row>
    <row r="216" spans="1:7" x14ac:dyDescent="0.2">
      <c r="A216" s="172" t="s">
        <v>81</v>
      </c>
      <c r="B216" s="168" t="s">
        <v>216</v>
      </c>
      <c r="C216" s="168" t="s">
        <v>211</v>
      </c>
      <c r="D216" s="161" t="s">
        <v>25</v>
      </c>
      <c r="E216" s="162">
        <v>320</v>
      </c>
      <c r="F216" s="173">
        <f>'4_Ведом'!F129</f>
        <v>1335.2850000000001</v>
      </c>
      <c r="G216" s="173">
        <f>'4_Ведом'!G129</f>
        <v>782.96900000000005</v>
      </c>
    </row>
    <row r="217" spans="1:7" ht="25.5" x14ac:dyDescent="0.2">
      <c r="A217" s="169" t="s">
        <v>194</v>
      </c>
      <c r="B217" s="170" t="s">
        <v>216</v>
      </c>
      <c r="C217" s="170" t="s">
        <v>211</v>
      </c>
      <c r="D217" s="157" t="s">
        <v>31</v>
      </c>
      <c r="E217" s="158"/>
      <c r="F217" s="171">
        <f>F218</f>
        <v>7716.71</v>
      </c>
      <c r="G217" s="171">
        <f>G218</f>
        <v>7716.71</v>
      </c>
    </row>
    <row r="218" spans="1:7" x14ac:dyDescent="0.2">
      <c r="A218" s="172" t="s">
        <v>44</v>
      </c>
      <c r="B218" s="168" t="s">
        <v>216</v>
      </c>
      <c r="C218" s="168" t="s">
        <v>211</v>
      </c>
      <c r="D218" s="161" t="s">
        <v>31</v>
      </c>
      <c r="E218" s="162">
        <v>200</v>
      </c>
      <c r="F218" s="173">
        <f>F219</f>
        <v>7716.71</v>
      </c>
      <c r="G218" s="173">
        <f>G219</f>
        <v>7716.71</v>
      </c>
    </row>
    <row r="219" spans="1:7" ht="25.5" x14ac:dyDescent="0.2">
      <c r="A219" s="172" t="s">
        <v>45</v>
      </c>
      <c r="B219" s="168" t="s">
        <v>216</v>
      </c>
      <c r="C219" s="168" t="s">
        <v>211</v>
      </c>
      <c r="D219" s="161" t="s">
        <v>31</v>
      </c>
      <c r="E219" s="162">
        <v>240</v>
      </c>
      <c r="F219" s="173">
        <f>'4_Ведом'!F348</f>
        <v>7716.71</v>
      </c>
      <c r="G219" s="173">
        <f>'4_Ведом'!G348</f>
        <v>7716.71</v>
      </c>
    </row>
    <row r="220" spans="1:7" x14ac:dyDescent="0.2">
      <c r="A220" s="169" t="s">
        <v>138</v>
      </c>
      <c r="B220" s="170" t="s">
        <v>216</v>
      </c>
      <c r="C220" s="170" t="s">
        <v>220</v>
      </c>
      <c r="D220" s="157"/>
      <c r="E220" s="158"/>
      <c r="F220" s="171">
        <f t="shared" ref="F220:G222" si="10">F221</f>
        <v>849.23</v>
      </c>
      <c r="G220" s="171">
        <f t="shared" si="10"/>
        <v>678.23</v>
      </c>
    </row>
    <row r="221" spans="1:7" ht="25.5" x14ac:dyDescent="0.2">
      <c r="A221" s="166" t="s">
        <v>191</v>
      </c>
      <c r="B221" s="174" t="s">
        <v>216</v>
      </c>
      <c r="C221" s="174" t="s">
        <v>220</v>
      </c>
      <c r="D221" s="178">
        <v>4300000000</v>
      </c>
      <c r="E221" s="179"/>
      <c r="F221" s="173">
        <f t="shared" si="10"/>
        <v>849.23</v>
      </c>
      <c r="G221" s="173">
        <f t="shared" si="10"/>
        <v>678.23</v>
      </c>
    </row>
    <row r="222" spans="1:7" ht="25.5" x14ac:dyDescent="0.2">
      <c r="A222" s="166" t="s">
        <v>64</v>
      </c>
      <c r="B222" s="174" t="s">
        <v>216</v>
      </c>
      <c r="C222" s="174" t="s">
        <v>220</v>
      </c>
      <c r="D222" s="178">
        <v>4300000000</v>
      </c>
      <c r="E222" s="179">
        <v>600</v>
      </c>
      <c r="F222" s="173">
        <f t="shared" si="10"/>
        <v>849.23</v>
      </c>
      <c r="G222" s="173">
        <f t="shared" si="10"/>
        <v>678.23</v>
      </c>
    </row>
    <row r="223" spans="1:7" x14ac:dyDescent="0.2">
      <c r="A223" s="166" t="s">
        <v>65</v>
      </c>
      <c r="B223" s="174" t="s">
        <v>216</v>
      </c>
      <c r="C223" s="174" t="s">
        <v>220</v>
      </c>
      <c r="D223" s="178">
        <v>4300000000</v>
      </c>
      <c r="E223" s="179">
        <v>620</v>
      </c>
      <c r="F223" s="173">
        <f>'4_Ведом'!F138</f>
        <v>849.23</v>
      </c>
      <c r="G223" s="173">
        <f>'4_Ведом'!G137</f>
        <v>678.23</v>
      </c>
    </row>
    <row r="224" spans="1:7" x14ac:dyDescent="0.2">
      <c r="A224" s="169" t="s">
        <v>87</v>
      </c>
      <c r="B224" s="170" t="s">
        <v>214</v>
      </c>
      <c r="C224" s="170" t="s">
        <v>207</v>
      </c>
      <c r="D224" s="157"/>
      <c r="E224" s="158"/>
      <c r="F224" s="171">
        <f>F225</f>
        <v>5780.7210000000005</v>
      </c>
      <c r="G224" s="171">
        <f>G225</f>
        <v>900</v>
      </c>
    </row>
    <row r="225" spans="1:7" x14ac:dyDescent="0.2">
      <c r="A225" s="169" t="s">
        <v>88</v>
      </c>
      <c r="B225" s="170" t="s">
        <v>214</v>
      </c>
      <c r="C225" s="170" t="s">
        <v>206</v>
      </c>
      <c r="D225" s="157"/>
      <c r="E225" s="158"/>
      <c r="F225" s="171">
        <f>F226+F229</f>
        <v>5780.7210000000005</v>
      </c>
      <c r="G225" s="171">
        <f>G226+G229</f>
        <v>900</v>
      </c>
    </row>
    <row r="226" spans="1:7" ht="25.5" x14ac:dyDescent="0.2">
      <c r="A226" s="169" t="s">
        <v>203</v>
      </c>
      <c r="B226" s="170" t="s">
        <v>214</v>
      </c>
      <c r="C226" s="170" t="s">
        <v>206</v>
      </c>
      <c r="D226" s="157" t="s">
        <v>22</v>
      </c>
      <c r="E226" s="158"/>
      <c r="F226" s="171">
        <f>F227</f>
        <v>1818.566</v>
      </c>
      <c r="G226" s="171">
        <f>G227</f>
        <v>0</v>
      </c>
    </row>
    <row r="227" spans="1:7" ht="25.5" x14ac:dyDescent="0.2">
      <c r="A227" s="172" t="s">
        <v>64</v>
      </c>
      <c r="B227" s="168" t="s">
        <v>214</v>
      </c>
      <c r="C227" s="168" t="s">
        <v>206</v>
      </c>
      <c r="D227" s="161" t="s">
        <v>22</v>
      </c>
      <c r="E227" s="162">
        <v>600</v>
      </c>
      <c r="F227" s="173">
        <f>F228</f>
        <v>1818.566</v>
      </c>
      <c r="G227" s="173">
        <f>G228</f>
        <v>0</v>
      </c>
    </row>
    <row r="228" spans="1:7" x14ac:dyDescent="0.2">
      <c r="A228" s="172" t="s">
        <v>65</v>
      </c>
      <c r="B228" s="168" t="s">
        <v>214</v>
      </c>
      <c r="C228" s="168" t="s">
        <v>206</v>
      </c>
      <c r="D228" s="161" t="s">
        <v>22</v>
      </c>
      <c r="E228" s="162">
        <v>620</v>
      </c>
      <c r="F228" s="173">
        <f>'4_Ведом'!F155</f>
        <v>1818.566</v>
      </c>
      <c r="G228" s="173">
        <f>'4_Ведом'!G155</f>
        <v>0</v>
      </c>
    </row>
    <row r="229" spans="1:7" ht="25.5" x14ac:dyDescent="0.2">
      <c r="A229" s="164" t="s">
        <v>188</v>
      </c>
      <c r="B229" s="175" t="s">
        <v>214</v>
      </c>
      <c r="C229" s="175" t="s">
        <v>206</v>
      </c>
      <c r="D229" s="176">
        <v>4700000000</v>
      </c>
      <c r="E229" s="177"/>
      <c r="F229" s="171">
        <f>F230</f>
        <v>3962.1550000000002</v>
      </c>
      <c r="G229" s="171">
        <f>G230</f>
        <v>900</v>
      </c>
    </row>
    <row r="230" spans="1:7" ht="25.5" x14ac:dyDescent="0.2">
      <c r="A230" s="166" t="s">
        <v>64</v>
      </c>
      <c r="B230" s="174" t="s">
        <v>214</v>
      </c>
      <c r="C230" s="174" t="s">
        <v>206</v>
      </c>
      <c r="D230" s="178">
        <v>4700000000</v>
      </c>
      <c r="E230" s="179">
        <v>600</v>
      </c>
      <c r="F230" s="173">
        <f>F231</f>
        <v>3962.1550000000002</v>
      </c>
      <c r="G230" s="173">
        <f>G231</f>
        <v>900</v>
      </c>
    </row>
    <row r="231" spans="1:7" x14ac:dyDescent="0.2">
      <c r="A231" s="166" t="s">
        <v>65</v>
      </c>
      <c r="B231" s="174" t="s">
        <v>214</v>
      </c>
      <c r="C231" s="174" t="s">
        <v>206</v>
      </c>
      <c r="D231" s="178">
        <v>4700000000</v>
      </c>
      <c r="E231" s="179">
        <v>620</v>
      </c>
      <c r="F231" s="173">
        <f>'4_Ведом'!F158</f>
        <v>3962.1550000000002</v>
      </c>
      <c r="G231" s="173">
        <f>'4_Ведом'!G158</f>
        <v>900</v>
      </c>
    </row>
    <row r="232" spans="1:7" x14ac:dyDescent="0.2">
      <c r="A232" s="192" t="s">
        <v>107</v>
      </c>
      <c r="B232" s="193" t="s">
        <v>213</v>
      </c>
      <c r="C232" s="193" t="s">
        <v>207</v>
      </c>
      <c r="D232" s="194"/>
      <c r="E232" s="195"/>
      <c r="F232" s="171">
        <f t="shared" ref="F232:G235" si="11">F233</f>
        <v>2632.547</v>
      </c>
      <c r="G232" s="171">
        <f t="shared" si="11"/>
        <v>0</v>
      </c>
    </row>
    <row r="233" spans="1:7" x14ac:dyDescent="0.2">
      <c r="A233" s="192" t="s">
        <v>108</v>
      </c>
      <c r="B233" s="193" t="s">
        <v>213</v>
      </c>
      <c r="C233" s="193" t="s">
        <v>208</v>
      </c>
      <c r="D233" s="194"/>
      <c r="E233" s="195"/>
      <c r="F233" s="171">
        <f t="shared" si="11"/>
        <v>2632.547</v>
      </c>
      <c r="G233" s="171">
        <f t="shared" si="11"/>
        <v>0</v>
      </c>
    </row>
    <row r="234" spans="1:7" ht="25.5" x14ac:dyDescent="0.2">
      <c r="A234" s="172" t="s">
        <v>201</v>
      </c>
      <c r="B234" s="168" t="s">
        <v>213</v>
      </c>
      <c r="C234" s="168" t="s">
        <v>208</v>
      </c>
      <c r="D234" s="161" t="s">
        <v>38</v>
      </c>
      <c r="E234" s="162"/>
      <c r="F234" s="173">
        <f t="shared" si="11"/>
        <v>2632.547</v>
      </c>
      <c r="G234" s="173">
        <f t="shared" si="11"/>
        <v>0</v>
      </c>
    </row>
    <row r="235" spans="1:7" ht="25.5" x14ac:dyDescent="0.2">
      <c r="A235" s="172" t="s">
        <v>64</v>
      </c>
      <c r="B235" s="168" t="s">
        <v>213</v>
      </c>
      <c r="C235" s="168" t="s">
        <v>208</v>
      </c>
      <c r="D235" s="161" t="s">
        <v>38</v>
      </c>
      <c r="E235" s="162">
        <v>600</v>
      </c>
      <c r="F235" s="173">
        <f t="shared" si="11"/>
        <v>2632.547</v>
      </c>
      <c r="G235" s="173">
        <f t="shared" si="11"/>
        <v>0</v>
      </c>
    </row>
    <row r="236" spans="1:7" x14ac:dyDescent="0.2">
      <c r="A236" s="172" t="s">
        <v>65</v>
      </c>
      <c r="B236" s="168" t="s">
        <v>213</v>
      </c>
      <c r="C236" s="168" t="s">
        <v>208</v>
      </c>
      <c r="D236" s="161" t="s">
        <v>38</v>
      </c>
      <c r="E236" s="162">
        <v>620</v>
      </c>
      <c r="F236" s="173">
        <f>'4_Ведом'!F354</f>
        <v>2632.547</v>
      </c>
      <c r="G236" s="173">
        <f>'4_Ведом'!G354</f>
        <v>0</v>
      </c>
    </row>
    <row r="237" spans="1:7" x14ac:dyDescent="0.2">
      <c r="A237" s="192" t="s">
        <v>162</v>
      </c>
      <c r="B237" s="193" t="s">
        <v>212</v>
      </c>
      <c r="C237" s="193" t="s">
        <v>207</v>
      </c>
      <c r="D237" s="194"/>
      <c r="E237" s="195"/>
      <c r="F237" s="171">
        <f t="shared" ref="F237:G240" si="12">F238</f>
        <v>2491.5</v>
      </c>
      <c r="G237" s="171">
        <f t="shared" si="12"/>
        <v>0</v>
      </c>
    </row>
    <row r="238" spans="1:7" x14ac:dyDescent="0.2">
      <c r="A238" s="192" t="s">
        <v>156</v>
      </c>
      <c r="B238" s="193" t="s">
        <v>212</v>
      </c>
      <c r="C238" s="193" t="s">
        <v>206</v>
      </c>
      <c r="D238" s="194"/>
      <c r="E238" s="195"/>
      <c r="F238" s="171">
        <f t="shared" si="12"/>
        <v>2491.5</v>
      </c>
      <c r="G238" s="171">
        <f t="shared" si="12"/>
        <v>0</v>
      </c>
    </row>
    <row r="239" spans="1:7" ht="25.5" x14ac:dyDescent="0.2">
      <c r="A239" s="196" t="s">
        <v>182</v>
      </c>
      <c r="B239" s="197" t="s">
        <v>212</v>
      </c>
      <c r="C239" s="197" t="s">
        <v>206</v>
      </c>
      <c r="D239" s="198" t="s">
        <v>11</v>
      </c>
      <c r="E239" s="199"/>
      <c r="F239" s="173">
        <f t="shared" si="12"/>
        <v>2491.5</v>
      </c>
      <c r="G239" s="173">
        <f t="shared" si="12"/>
        <v>0</v>
      </c>
    </row>
    <row r="240" spans="1:7" x14ac:dyDescent="0.2">
      <c r="A240" s="172" t="s">
        <v>55</v>
      </c>
      <c r="B240" s="168" t="s">
        <v>212</v>
      </c>
      <c r="C240" s="168" t="s">
        <v>206</v>
      </c>
      <c r="D240" s="161" t="s">
        <v>11</v>
      </c>
      <c r="E240" s="162">
        <v>700</v>
      </c>
      <c r="F240" s="173">
        <f t="shared" si="12"/>
        <v>2491.5</v>
      </c>
      <c r="G240" s="173">
        <f t="shared" si="12"/>
        <v>0</v>
      </c>
    </row>
    <row r="241" spans="1:8" x14ac:dyDescent="0.2">
      <c r="A241" s="172" t="s">
        <v>56</v>
      </c>
      <c r="B241" s="168" t="s">
        <v>212</v>
      </c>
      <c r="C241" s="168" t="s">
        <v>206</v>
      </c>
      <c r="D241" s="161" t="s">
        <v>11</v>
      </c>
      <c r="E241" s="162">
        <v>730</v>
      </c>
      <c r="F241" s="173">
        <f>'4_Ведом'!F48</f>
        <v>2491.5</v>
      </c>
      <c r="G241" s="173">
        <f>'4_Ведом'!G47</f>
        <v>0</v>
      </c>
    </row>
    <row r="242" spans="1:8" ht="25.5" x14ac:dyDescent="0.2">
      <c r="A242" s="169" t="s">
        <v>163</v>
      </c>
      <c r="B242" s="170" t="s">
        <v>221</v>
      </c>
      <c r="C242" s="170" t="s">
        <v>207</v>
      </c>
      <c r="D242" s="157"/>
      <c r="E242" s="158"/>
      <c r="F242" s="171">
        <f>F243+F247</f>
        <v>34150.914000000004</v>
      </c>
      <c r="G242" s="171">
        <f>G243+G247</f>
        <v>390</v>
      </c>
    </row>
    <row r="243" spans="1:8" ht="25.5" x14ac:dyDescent="0.2">
      <c r="A243" s="169" t="s">
        <v>57</v>
      </c>
      <c r="B243" s="170" t="s">
        <v>221</v>
      </c>
      <c r="C243" s="170" t="s">
        <v>206</v>
      </c>
      <c r="D243" s="157"/>
      <c r="E243" s="158"/>
      <c r="F243" s="171">
        <f>'4_Ведом'!F52</f>
        <v>16328.55</v>
      </c>
      <c r="G243" s="171">
        <f>'4_Ведом'!G52</f>
        <v>390</v>
      </c>
    </row>
    <row r="244" spans="1:8" ht="25.5" x14ac:dyDescent="0.2">
      <c r="A244" s="172" t="s">
        <v>182</v>
      </c>
      <c r="B244" s="168" t="s">
        <v>221</v>
      </c>
      <c r="C244" s="168" t="s">
        <v>206</v>
      </c>
      <c r="D244" s="161" t="s">
        <v>11</v>
      </c>
      <c r="E244" s="162"/>
      <c r="F244" s="173">
        <f>F245</f>
        <v>16328.55</v>
      </c>
      <c r="G244" s="173">
        <f>G245</f>
        <v>390</v>
      </c>
    </row>
    <row r="245" spans="1:8" x14ac:dyDescent="0.2">
      <c r="A245" s="172" t="s">
        <v>52</v>
      </c>
      <c r="B245" s="168" t="s">
        <v>221</v>
      </c>
      <c r="C245" s="168" t="s">
        <v>206</v>
      </c>
      <c r="D245" s="161" t="s">
        <v>11</v>
      </c>
      <c r="E245" s="162">
        <v>500</v>
      </c>
      <c r="F245" s="173">
        <f>F246</f>
        <v>16328.55</v>
      </c>
      <c r="G245" s="173">
        <f>G246</f>
        <v>390</v>
      </c>
    </row>
    <row r="246" spans="1:8" x14ac:dyDescent="0.2">
      <c r="A246" s="172" t="s">
        <v>58</v>
      </c>
      <c r="B246" s="168" t="s">
        <v>221</v>
      </c>
      <c r="C246" s="168" t="s">
        <v>206</v>
      </c>
      <c r="D246" s="161" t="s">
        <v>11</v>
      </c>
      <c r="E246" s="162">
        <v>510</v>
      </c>
      <c r="F246" s="173">
        <f>'4_Ведом'!F52</f>
        <v>16328.55</v>
      </c>
      <c r="G246" s="173">
        <f>'4_Ведом'!G52</f>
        <v>390</v>
      </c>
    </row>
    <row r="247" spans="1:8" x14ac:dyDescent="0.2">
      <c r="A247" s="169" t="s">
        <v>155</v>
      </c>
      <c r="B247" s="170" t="s">
        <v>221</v>
      </c>
      <c r="C247" s="170" t="s">
        <v>218</v>
      </c>
      <c r="D247" s="157"/>
      <c r="E247" s="158"/>
      <c r="F247" s="171">
        <f>F249</f>
        <v>17822.364000000001</v>
      </c>
      <c r="G247" s="171">
        <f>G249</f>
        <v>0</v>
      </c>
    </row>
    <row r="248" spans="1:8" ht="25.5" x14ac:dyDescent="0.2">
      <c r="A248" s="172" t="s">
        <v>182</v>
      </c>
      <c r="B248" s="168" t="s">
        <v>221</v>
      </c>
      <c r="C248" s="168" t="s">
        <v>218</v>
      </c>
      <c r="D248" s="161" t="s">
        <v>11</v>
      </c>
      <c r="E248" s="162"/>
      <c r="F248" s="173">
        <f>F249</f>
        <v>17822.364000000001</v>
      </c>
      <c r="G248" s="173">
        <f>G249</f>
        <v>0</v>
      </c>
    </row>
    <row r="249" spans="1:8" x14ac:dyDescent="0.2">
      <c r="A249" s="172" t="s">
        <v>52</v>
      </c>
      <c r="B249" s="168" t="s">
        <v>221</v>
      </c>
      <c r="C249" s="168" t="s">
        <v>218</v>
      </c>
      <c r="D249" s="161" t="s">
        <v>11</v>
      </c>
      <c r="E249" s="162">
        <v>500</v>
      </c>
      <c r="F249" s="173">
        <f>F250</f>
        <v>17822.364000000001</v>
      </c>
      <c r="G249" s="173">
        <f>G250</f>
        <v>0</v>
      </c>
    </row>
    <row r="250" spans="1:8" x14ac:dyDescent="0.2">
      <c r="A250" s="172" t="s">
        <v>53</v>
      </c>
      <c r="B250" s="168" t="s">
        <v>221</v>
      </c>
      <c r="C250" s="168" t="s">
        <v>218</v>
      </c>
      <c r="D250" s="161" t="s">
        <v>11</v>
      </c>
      <c r="E250" s="162">
        <v>540</v>
      </c>
      <c r="F250" s="173">
        <f>'4_Ведом'!F56</f>
        <v>17822.364000000001</v>
      </c>
      <c r="G250" s="173">
        <f>'4_Ведом'!G56</f>
        <v>0</v>
      </c>
      <c r="H250" t="s">
        <v>234</v>
      </c>
    </row>
  </sheetData>
  <mergeCells count="9">
    <mergeCell ref="A1:G1"/>
    <mergeCell ref="A12:E12"/>
    <mergeCell ref="B10:B11"/>
    <mergeCell ref="C10:C11"/>
    <mergeCell ref="A8:G8"/>
    <mergeCell ref="A10:A11"/>
    <mergeCell ref="D10:D11"/>
    <mergeCell ref="E10:E11"/>
    <mergeCell ref="F10:G10"/>
  </mergeCells>
  <pageMargins left="0.59055118110236227" right="0.39370078740157483" top="0.59055118110236227" bottom="0.59055118110236227" header="0" footer="0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4_Ведом</vt:lpstr>
      <vt:lpstr>8_ФКР</vt:lpstr>
      <vt:lpstr>6_ЦСР_МП</vt:lpstr>
      <vt:lpstr>для работы</vt:lpstr>
      <vt:lpstr>'4_Ведом'!Область_печати</vt:lpstr>
      <vt:lpstr>'6_ЦСР_МП'!Область_печати</vt:lpstr>
      <vt:lpstr>'8_ФКР'!Область_печати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Polarshinov</dc:creator>
  <cp:lastModifiedBy>Пользователь</cp:lastModifiedBy>
  <cp:lastPrinted>2024-10-03T11:00:10Z</cp:lastPrinted>
  <dcterms:created xsi:type="dcterms:W3CDTF">2016-12-23T12:59:32Z</dcterms:created>
  <dcterms:modified xsi:type="dcterms:W3CDTF">2024-11-05T10:55:53Z</dcterms:modified>
</cp:coreProperties>
</file>