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drawings/drawing3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drawings/drawing4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drawings/drawing5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drawings/drawing6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drawings/drawing7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drawings/drawing8.xml" ContentType="application/vnd.openxmlformats-officedocument.drawing+xml"/>
  <Override PartName="/xl/activeX/activeX8.xml" ContentType="application/vnd.ms-office.activeX+xml"/>
  <Override PartName="/xl/activeX/activeX8.bin" ContentType="application/vnd.ms-office.activeX"/>
  <Override PartName="/xl/drawings/drawing9.xml" ContentType="application/vnd.openxmlformats-officedocument.drawing+xml"/>
  <Override PartName="/xl/activeX/activeX9.xml" ContentType="application/vnd.ms-office.activeX+xml"/>
  <Override PartName="/xl/activeX/activeX9.bin" ContentType="application/vnd.ms-office.activeX"/>
  <Override PartName="/xl/drawings/drawing10.xml" ContentType="application/vnd.openxmlformats-officedocument.drawing+xml"/>
  <Override PartName="/xl/activeX/activeX10.xml" ContentType="application/vnd.ms-office.activeX+xml"/>
  <Override PartName="/xl/activeX/activeX10.bin" ContentType="application/vnd.ms-office.activeX"/>
  <Override PartName="/xl/drawings/drawing11.xml" ContentType="application/vnd.openxmlformats-officedocument.drawing+xml"/>
  <Override PartName="/xl/activeX/activeX11.xml" ContentType="application/vnd.ms-office.activeX+xml"/>
  <Override PartName="/xl/activeX/activeX11.bin" ContentType="application/vnd.ms-office.activeX"/>
  <Override PartName="/xl/drawings/drawing12.xml" ContentType="application/vnd.openxmlformats-officedocument.drawing+xml"/>
  <Override PartName="/xl/activeX/activeX12.xml" ContentType="application/vnd.ms-office.activeX+xml"/>
  <Override PartName="/xl/activeX/activeX1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Марина\Desktop\Решение № 40 от 25.12.2023\"/>
    </mc:Choice>
  </mc:AlternateContent>
  <bookViews>
    <workbookView xWindow="120" yWindow="1290" windowWidth="15510" windowHeight="9495" firstSheet="2" activeTab="3"/>
  </bookViews>
  <sheets>
    <sheet name="текст " sheetId="21" r:id="rId1"/>
    <sheet name="доходы  прил 1 " sheetId="20" r:id="rId2"/>
    <sheet name="Ведом прил 2 " sheetId="18" r:id="rId3"/>
    <sheet name="Функ.прил 3" sheetId="1" r:id="rId4"/>
    <sheet name="прил 4 " sheetId="13" r:id="rId5"/>
    <sheet name="прил 5" sheetId="22" r:id="rId6"/>
    <sheet name="прил 6 " sheetId="15" r:id="rId7"/>
    <sheet name="прил 7" sheetId="16" r:id="rId8"/>
    <sheet name="прил 8" sheetId="7" r:id="rId9"/>
    <sheet name="прил 9" sheetId="17" r:id="rId10"/>
    <sheet name="ЦСР прил 10 " sheetId="12" r:id="rId11"/>
    <sheet name="прил 11" sheetId="23" r:id="rId12"/>
  </sheets>
  <externalReferences>
    <externalReference r:id="rId13"/>
    <externalReference r:id="rId14"/>
  </externalReferences>
  <definedNames>
    <definedName name="_xlnm._FilterDatabase" localSheetId="2" hidden="1">'Ведом прил 2 '!$A$7:$G$14</definedName>
    <definedName name="_xlnm._FilterDatabase" localSheetId="1" hidden="1">'доходы  прил 1 '!$A$6:$E$10</definedName>
    <definedName name="_xlnm._FilterDatabase" localSheetId="11" hidden="1">'прил 11'!$A$6:$E$10</definedName>
    <definedName name="_xlnm._FilterDatabase" localSheetId="0" hidden="1">'текст '!$A$6:$D$14</definedName>
    <definedName name="_xlnm._FilterDatabase" localSheetId="3" hidden="1">'Функ.прил 3'!$A$7:$H$14</definedName>
    <definedName name="Items" localSheetId="2">#REF!</definedName>
    <definedName name="Items" localSheetId="1">#REF!</definedName>
    <definedName name="Items" localSheetId="11">#REF!</definedName>
    <definedName name="Items" localSheetId="4">#REF!</definedName>
    <definedName name="Items" localSheetId="5">#REF!</definedName>
    <definedName name="Items" localSheetId="6">#REF!</definedName>
    <definedName name="Items" localSheetId="7">#REF!</definedName>
    <definedName name="Items" localSheetId="9">#REF!</definedName>
    <definedName name="Items" localSheetId="0">#REF!</definedName>
    <definedName name="Items" localSheetId="10">#REF!</definedName>
    <definedName name="Items">#REF!</definedName>
    <definedName name="КВСР">[1]список!$D$2:$D$17</definedName>
    <definedName name="НаименДолжн">'[1]Штатное расписание'!$B$8:$B$307</definedName>
    <definedName name="_xlnm.Print_Area" localSheetId="2">'Ведом прил 2 '!$A$1:$G$229</definedName>
    <definedName name="_xlnm.Print_Area" localSheetId="1">'доходы  прил 1 '!$A$1:$E$37</definedName>
    <definedName name="_xlnm.Print_Area" localSheetId="11">'прил 11'!$A$1:$E$11</definedName>
    <definedName name="_xlnm.Print_Area" localSheetId="4">'прил 4 '!$A$1:$I$187</definedName>
    <definedName name="_xlnm.Print_Area" localSheetId="5">'прил 5'!$A$1:$J$194</definedName>
    <definedName name="_xlnm.Print_Area" localSheetId="6">'прил 6 '!$A$1:$F$49</definedName>
    <definedName name="_xlnm.Print_Area" localSheetId="7">'прил 7'!$A$1:$E$25</definedName>
    <definedName name="_xlnm.Print_Area" localSheetId="8">'прил 8'!$A$1:$H$24</definedName>
    <definedName name="_xlnm.Print_Area" localSheetId="9">'прил 9'!$A$1:$E$115</definedName>
    <definedName name="_xlnm.Print_Area" localSheetId="0">'текст '!$A$1:$D$42</definedName>
    <definedName name="_xlnm.Print_Area" localSheetId="3">'Функ.прил 3'!$B$1:$H$237</definedName>
    <definedName name="_xlnm.Print_Area" localSheetId="10">'ЦСР прил 10 '!$A$1:$G$44</definedName>
    <definedName name="Организация">OFFSET([1]список!$E$1,MATCH('[1]Данные по учрежд'!$B$2,[1]список!$E$1:$E$65536,0)-1,1,COUNTIF([1]список!$E$1:$E$65536,'[1]Данные по учрежд'!$B$2),1)</definedName>
    <definedName name="СубКОСГУ">[1]список!$B$1:$B$17</definedName>
    <definedName name="ТипСредств">[1]список!$C$2:$C$8</definedName>
    <definedName name="ЭКР">[1]список!$A$2:$A$21</definedName>
  </definedNames>
  <calcPr calcId="162913" refMode="R1C1"/>
</workbook>
</file>

<file path=xl/calcChain.xml><?xml version="1.0" encoding="utf-8"?>
<calcChain xmlns="http://schemas.openxmlformats.org/spreadsheetml/2006/main">
  <c r="F171" i="13" l="1"/>
  <c r="E11" i="23" l="1"/>
  <c r="D11" i="23"/>
  <c r="C11" i="23"/>
  <c r="G13" i="13" l="1"/>
  <c r="I84" i="22"/>
  <c r="G84" i="22"/>
  <c r="H79" i="13"/>
  <c r="H78" i="13" s="1"/>
  <c r="H77" i="13" s="1"/>
  <c r="I81" i="22" s="1"/>
  <c r="F79" i="13"/>
  <c r="F78" i="13" s="1"/>
  <c r="F77" i="13" l="1"/>
  <c r="G81" i="22" s="1"/>
  <c r="G82" i="22"/>
  <c r="G83" i="22"/>
  <c r="I83" i="22"/>
  <c r="I82" i="22"/>
  <c r="I65" i="22"/>
  <c r="G65" i="22"/>
  <c r="H61" i="13" l="1"/>
  <c r="I62" i="13"/>
  <c r="F61" i="13"/>
  <c r="G62" i="13"/>
  <c r="H77" i="1"/>
  <c r="H76" i="1" s="1"/>
  <c r="G77" i="1"/>
  <c r="H78" i="1"/>
  <c r="G78" i="1"/>
  <c r="H79" i="1"/>
  <c r="G79" i="1"/>
  <c r="H80" i="1"/>
  <c r="G80" i="1"/>
  <c r="G61" i="13" l="1"/>
  <c r="H64" i="22" s="1"/>
  <c r="H65" i="22"/>
  <c r="I61" i="13"/>
  <c r="J64" i="22" s="1"/>
  <c r="J65" i="22"/>
  <c r="G60" i="13"/>
  <c r="F60" i="13"/>
  <c r="G64" i="22"/>
  <c r="I60" i="13"/>
  <c r="H60" i="13"/>
  <c r="I64" i="22"/>
  <c r="F73" i="18"/>
  <c r="F75" i="18"/>
  <c r="F74" i="18" s="1"/>
  <c r="G76" i="18"/>
  <c r="G75" i="18" s="1"/>
  <c r="G74" i="18" s="1"/>
  <c r="G73" i="18" s="1"/>
  <c r="H59" i="13" l="1"/>
  <c r="I62" i="22" s="1"/>
  <c r="I63" i="22"/>
  <c r="F59" i="13"/>
  <c r="G62" i="22" s="1"/>
  <c r="G63" i="22"/>
  <c r="I59" i="13"/>
  <c r="J62" i="22" s="1"/>
  <c r="J63" i="22"/>
  <c r="G59" i="13"/>
  <c r="H62" i="22" s="1"/>
  <c r="H63" i="22"/>
  <c r="I18" i="22"/>
  <c r="G18" i="22"/>
  <c r="I26" i="22"/>
  <c r="G26" i="22"/>
  <c r="I28" i="22"/>
  <c r="G28" i="22"/>
  <c r="I34" i="22"/>
  <c r="G34" i="22"/>
  <c r="I42" i="22"/>
  <c r="G42" i="22"/>
  <c r="I47" i="22"/>
  <c r="F33" i="12" s="1"/>
  <c r="G47" i="22"/>
  <c r="D33" i="12" s="1"/>
  <c r="I53" i="22"/>
  <c r="G53" i="22"/>
  <c r="I58" i="22"/>
  <c r="G58" i="22"/>
  <c r="I60" i="22"/>
  <c r="G60" i="22"/>
  <c r="I75" i="22"/>
  <c r="F14" i="12" s="1"/>
  <c r="G75" i="22"/>
  <c r="D14" i="12" s="1"/>
  <c r="I94" i="22"/>
  <c r="G94" i="22"/>
  <c r="I97" i="13"/>
  <c r="G97" i="13"/>
  <c r="I99" i="13"/>
  <c r="G99" i="13"/>
  <c r="I102" i="22"/>
  <c r="G102" i="22"/>
  <c r="I104" i="22"/>
  <c r="J104" i="22" s="1"/>
  <c r="G104" i="22"/>
  <c r="H104" i="22" s="1"/>
  <c r="I108" i="22"/>
  <c r="G108" i="22"/>
  <c r="I125" i="22"/>
  <c r="G125" i="22"/>
  <c r="I164" i="22"/>
  <c r="G164" i="22"/>
  <c r="I166" i="22"/>
  <c r="G166" i="22"/>
  <c r="I168" i="22"/>
  <c r="F24" i="12" s="1"/>
  <c r="G168" i="22"/>
  <c r="D24" i="12" s="1"/>
  <c r="I194" i="22"/>
  <c r="G194" i="22"/>
  <c r="I186" i="22"/>
  <c r="G186" i="22"/>
  <c r="H102" i="22" l="1"/>
  <c r="E17" i="12" s="1"/>
  <c r="D17" i="12"/>
  <c r="J102" i="22"/>
  <c r="G17" i="12" s="1"/>
  <c r="F17" i="12"/>
  <c r="F18" i="12"/>
  <c r="D18" i="12"/>
  <c r="F43" i="12"/>
  <c r="D43" i="12"/>
  <c r="D20" i="12"/>
  <c r="F20" i="12"/>
  <c r="D22" i="12"/>
  <c r="F22" i="12"/>
  <c r="H69" i="1"/>
  <c r="G19" i="1" l="1"/>
  <c r="G27" i="1"/>
  <c r="G29" i="1"/>
  <c r="G35" i="1"/>
  <c r="G43" i="1"/>
  <c r="G48" i="1"/>
  <c r="H54" i="1"/>
  <c r="G54" i="1"/>
  <c r="G56" i="1"/>
  <c r="G66" i="1"/>
  <c r="G68" i="1"/>
  <c r="G73" i="1"/>
  <c r="G75" i="1"/>
  <c r="G90" i="1"/>
  <c r="G95" i="1"/>
  <c r="G105" i="1"/>
  <c r="G133" i="1"/>
  <c r="H133" i="1" s="1"/>
  <c r="G127" i="18"/>
  <c r="G129" i="18"/>
  <c r="G135" i="1"/>
  <c r="H135" i="1" s="1"/>
  <c r="E19" i="17" s="1"/>
  <c r="G144" i="1"/>
  <c r="G161" i="1"/>
  <c r="G200" i="1"/>
  <c r="G202" i="1"/>
  <c r="G204" i="1"/>
  <c r="G222" i="1"/>
  <c r="J191" i="22"/>
  <c r="J190" i="22" s="1"/>
  <c r="J189" i="22" s="1"/>
  <c r="I191" i="22"/>
  <c r="I190" i="22" s="1"/>
  <c r="I189" i="22" s="1"/>
  <c r="H191" i="22"/>
  <c r="H190" i="22" s="1"/>
  <c r="H189" i="22" s="1"/>
  <c r="G191" i="22"/>
  <c r="G190" i="22" s="1"/>
  <c r="G189" i="22" s="1"/>
  <c r="J188" i="22"/>
  <c r="I188" i="22"/>
  <c r="H188" i="22"/>
  <c r="G188" i="22"/>
  <c r="J187" i="22"/>
  <c r="I187" i="22"/>
  <c r="H187" i="22"/>
  <c r="G187" i="22"/>
  <c r="J185" i="22"/>
  <c r="I185" i="22"/>
  <c r="I179" i="22" s="1"/>
  <c r="I178" i="22" s="1"/>
  <c r="I177" i="22" s="1"/>
  <c r="H185" i="22"/>
  <c r="H179" i="22" s="1"/>
  <c r="H178" i="22" s="1"/>
  <c r="G185" i="22"/>
  <c r="G179" i="22" s="1"/>
  <c r="G178" i="22" s="1"/>
  <c r="G177" i="22" s="1"/>
  <c r="J179" i="22"/>
  <c r="J178" i="22" s="1"/>
  <c r="I175" i="22"/>
  <c r="I174" i="22" s="1"/>
  <c r="I173" i="22" s="1"/>
  <c r="G175" i="22"/>
  <c r="G174" i="22" s="1"/>
  <c r="G173" i="22" s="1"/>
  <c r="J171" i="22"/>
  <c r="I171" i="22"/>
  <c r="H171" i="22"/>
  <c r="H169" i="22" s="1"/>
  <c r="G171" i="22"/>
  <c r="J170" i="22"/>
  <c r="I170" i="22"/>
  <c r="I169" i="22" s="1"/>
  <c r="H170" i="22"/>
  <c r="G170" i="22"/>
  <c r="G169" i="22" s="1"/>
  <c r="J169" i="22"/>
  <c r="J167" i="22"/>
  <c r="I167" i="22"/>
  <c r="H167" i="22"/>
  <c r="G167" i="22"/>
  <c r="J165" i="22"/>
  <c r="I165" i="22"/>
  <c r="H165" i="22"/>
  <c r="G165" i="22"/>
  <c r="J163" i="22"/>
  <c r="I163" i="22"/>
  <c r="H163" i="22"/>
  <c r="G163" i="22"/>
  <c r="I160" i="22"/>
  <c r="I159" i="22" s="1"/>
  <c r="G160" i="22"/>
  <c r="G159" i="22" s="1"/>
  <c r="J157" i="22"/>
  <c r="J156" i="22" s="1"/>
  <c r="J155" i="22" s="1"/>
  <c r="J154" i="22" s="1"/>
  <c r="I157" i="22"/>
  <c r="I156" i="22" s="1"/>
  <c r="I155" i="22" s="1"/>
  <c r="H157" i="22"/>
  <c r="H156" i="22" s="1"/>
  <c r="H155" i="22" s="1"/>
  <c r="H154" i="22" s="1"/>
  <c r="G157" i="22"/>
  <c r="G156" i="22" s="1"/>
  <c r="G155" i="22" s="1"/>
  <c r="I152" i="22"/>
  <c r="I151" i="22" s="1"/>
  <c r="I150" i="22" s="1"/>
  <c r="I149" i="22" s="1"/>
  <c r="I148" i="22" s="1"/>
  <c r="I147" i="22" s="1"/>
  <c r="G152" i="22"/>
  <c r="G151" i="22" s="1"/>
  <c r="G150" i="22" s="1"/>
  <c r="G149" i="22" s="1"/>
  <c r="G148" i="22" s="1"/>
  <c r="G147" i="22" s="1"/>
  <c r="J150" i="22"/>
  <c r="J149" i="22" s="1"/>
  <c r="J148" i="22" s="1"/>
  <c r="J147" i="22" s="1"/>
  <c r="H150" i="22"/>
  <c r="H149" i="22" s="1"/>
  <c r="H148" i="22" s="1"/>
  <c r="H147" i="22" s="1"/>
  <c r="J145" i="22"/>
  <c r="I145" i="22"/>
  <c r="H145" i="22"/>
  <c r="G145" i="22"/>
  <c r="J144" i="22"/>
  <c r="I144" i="22"/>
  <c r="H144" i="22"/>
  <c r="G144" i="22"/>
  <c r="J143" i="22"/>
  <c r="I143" i="22"/>
  <c r="H143" i="22"/>
  <c r="G143" i="22"/>
  <c r="J142" i="22"/>
  <c r="I142" i="22"/>
  <c r="H142" i="22"/>
  <c r="G142" i="22"/>
  <c r="J140" i="22"/>
  <c r="I140" i="22"/>
  <c r="H140" i="22"/>
  <c r="H139" i="22" s="1"/>
  <c r="H136" i="22" s="1"/>
  <c r="H135" i="22" s="1"/>
  <c r="G140" i="22"/>
  <c r="G139" i="22" s="1"/>
  <c r="G136" i="22" s="1"/>
  <c r="G135" i="22" s="1"/>
  <c r="J139" i="22"/>
  <c r="J136" i="22" s="1"/>
  <c r="J135" i="22" s="1"/>
  <c r="I139" i="22"/>
  <c r="I136" i="22" s="1"/>
  <c r="I135" i="22" s="1"/>
  <c r="J133" i="22"/>
  <c r="I133" i="22"/>
  <c r="H133" i="22"/>
  <c r="G133" i="22"/>
  <c r="J132" i="22"/>
  <c r="I132" i="22"/>
  <c r="H132" i="22"/>
  <c r="G132" i="22"/>
  <c r="J129" i="22"/>
  <c r="I129" i="22"/>
  <c r="H129" i="22"/>
  <c r="G129" i="22"/>
  <c r="G128" i="22" s="1"/>
  <c r="J128" i="22"/>
  <c r="I128" i="22"/>
  <c r="H128" i="22"/>
  <c r="J124" i="22"/>
  <c r="I124" i="22"/>
  <c r="H124" i="22"/>
  <c r="G124" i="22"/>
  <c r="J114" i="22"/>
  <c r="I114" i="22"/>
  <c r="H114" i="22"/>
  <c r="G114" i="22"/>
  <c r="J113" i="22"/>
  <c r="I113" i="22"/>
  <c r="H113" i="22"/>
  <c r="G113" i="22"/>
  <c r="G110" i="22" s="1"/>
  <c r="G109" i="22" s="1"/>
  <c r="J110" i="22"/>
  <c r="J109" i="22" s="1"/>
  <c r="I110" i="22"/>
  <c r="I109" i="22" s="1"/>
  <c r="H110" i="22"/>
  <c r="H109" i="22" s="1"/>
  <c r="J107" i="22"/>
  <c r="I107" i="22"/>
  <c r="I106" i="22" s="1"/>
  <c r="I105" i="22" s="1"/>
  <c r="H107" i="22"/>
  <c r="H106" i="22" s="1"/>
  <c r="H105" i="22" s="1"/>
  <c r="G107" i="22"/>
  <c r="G106" i="22" s="1"/>
  <c r="G105" i="22" s="1"/>
  <c r="J106" i="22"/>
  <c r="J105" i="22" s="1"/>
  <c r="J103" i="22"/>
  <c r="I103" i="22"/>
  <c r="H103" i="22"/>
  <c r="G103" i="22"/>
  <c r="J101" i="22"/>
  <c r="I101" i="22"/>
  <c r="H101" i="22"/>
  <c r="H100" i="22" s="1"/>
  <c r="H99" i="22" s="1"/>
  <c r="H98" i="22" s="1"/>
  <c r="G101" i="22"/>
  <c r="G100" i="22" s="1"/>
  <c r="G99" i="22" s="1"/>
  <c r="J96" i="22"/>
  <c r="I96" i="22"/>
  <c r="H96" i="22"/>
  <c r="G96" i="22"/>
  <c r="G95" i="22" s="1"/>
  <c r="J95" i="22"/>
  <c r="I95" i="22"/>
  <c r="H95" i="22"/>
  <c r="J93" i="22"/>
  <c r="I93" i="22"/>
  <c r="I92" i="22" s="1"/>
  <c r="H93" i="22"/>
  <c r="H91" i="22" s="1"/>
  <c r="G93" i="22"/>
  <c r="G92" i="22" s="1"/>
  <c r="J91" i="22"/>
  <c r="J89" i="22"/>
  <c r="I89" i="22"/>
  <c r="I88" i="22" s="1"/>
  <c r="H89" i="22"/>
  <c r="H88" i="22" s="1"/>
  <c r="H87" i="22" s="1"/>
  <c r="G89" i="22"/>
  <c r="G88" i="22" s="1"/>
  <c r="J88" i="22"/>
  <c r="J87" i="22" s="1"/>
  <c r="J85" i="22"/>
  <c r="I85" i="22"/>
  <c r="I80" i="22" s="1"/>
  <c r="J78" i="22"/>
  <c r="I78" i="22"/>
  <c r="I77" i="22" s="1"/>
  <c r="I76" i="22" s="1"/>
  <c r="H78" i="22"/>
  <c r="H77" i="22" s="1"/>
  <c r="H76" i="22" s="1"/>
  <c r="G78" i="22"/>
  <c r="G77" i="22" s="1"/>
  <c r="G76" i="22" s="1"/>
  <c r="J77" i="22"/>
  <c r="J76" i="22" s="1"/>
  <c r="J74" i="22"/>
  <c r="I74" i="22"/>
  <c r="H74" i="22"/>
  <c r="G74" i="22"/>
  <c r="G67" i="22" s="1"/>
  <c r="G66" i="22" s="1"/>
  <c r="G61" i="22" s="1"/>
  <c r="J67" i="22"/>
  <c r="J66" i="22" s="1"/>
  <c r="J61" i="22" s="1"/>
  <c r="I67" i="22"/>
  <c r="I66" i="22" s="1"/>
  <c r="I61" i="22" s="1"/>
  <c r="H67" i="22"/>
  <c r="H66" i="22" s="1"/>
  <c r="H61" i="22" s="1"/>
  <c r="J60" i="22"/>
  <c r="H60" i="22"/>
  <c r="I59" i="22"/>
  <c r="G59" i="22"/>
  <c r="J58" i="22"/>
  <c r="G18" i="12" s="1"/>
  <c r="H58" i="22"/>
  <c r="E18" i="12" s="1"/>
  <c r="I57" i="22"/>
  <c r="G57" i="22"/>
  <c r="J52" i="22"/>
  <c r="J49" i="22" s="1"/>
  <c r="I52" i="22"/>
  <c r="I49" i="22" s="1"/>
  <c r="I48" i="22" s="1"/>
  <c r="H52" i="22"/>
  <c r="H49" i="22" s="1"/>
  <c r="H48" i="22" s="1"/>
  <c r="G52" i="22"/>
  <c r="G49" i="22" s="1"/>
  <c r="J48" i="22"/>
  <c r="J46" i="22"/>
  <c r="I46" i="22"/>
  <c r="H46" i="22"/>
  <c r="H45" i="22" s="1"/>
  <c r="H44" i="22" s="1"/>
  <c r="H43" i="22" s="1"/>
  <c r="G46" i="22"/>
  <c r="G45" i="22" s="1"/>
  <c r="G44" i="22" s="1"/>
  <c r="G43" i="22" s="1"/>
  <c r="J45" i="22"/>
  <c r="J44" i="22" s="1"/>
  <c r="J43" i="22" s="1"/>
  <c r="I45" i="22"/>
  <c r="I44" i="22" s="1"/>
  <c r="I43" i="22" s="1"/>
  <c r="J41" i="22"/>
  <c r="I41" i="22"/>
  <c r="I36" i="22" s="1"/>
  <c r="I35" i="22" s="1"/>
  <c r="H41" i="22"/>
  <c r="H36" i="22" s="1"/>
  <c r="H35" i="22" s="1"/>
  <c r="G41" i="22"/>
  <c r="G36" i="22" s="1"/>
  <c r="G35" i="22" s="1"/>
  <c r="J36" i="22"/>
  <c r="J35" i="22" s="1"/>
  <c r="J33" i="22"/>
  <c r="I33" i="22"/>
  <c r="H33" i="22"/>
  <c r="G33" i="22"/>
  <c r="I31" i="22"/>
  <c r="G31" i="22"/>
  <c r="J27" i="22"/>
  <c r="I27" i="22"/>
  <c r="H27" i="22"/>
  <c r="G27" i="22"/>
  <c r="J25" i="22"/>
  <c r="I25" i="22"/>
  <c r="H25" i="22"/>
  <c r="G25" i="22"/>
  <c r="J17" i="22"/>
  <c r="J16" i="22" s="1"/>
  <c r="J15" i="22" s="1"/>
  <c r="I17" i="22"/>
  <c r="I16" i="22" s="1"/>
  <c r="I15" i="22" s="1"/>
  <c r="H17" i="22"/>
  <c r="H16" i="22" s="1"/>
  <c r="H15" i="22" s="1"/>
  <c r="G17" i="22"/>
  <c r="G16" i="22" s="1"/>
  <c r="G15" i="22" s="1"/>
  <c r="G98" i="22" l="1"/>
  <c r="J100" i="22"/>
  <c r="J99" i="22" s="1"/>
  <c r="J98" i="22" s="1"/>
  <c r="H59" i="22"/>
  <c r="E20" i="12"/>
  <c r="J59" i="22"/>
  <c r="G20" i="12"/>
  <c r="D19" i="17"/>
  <c r="I100" i="22"/>
  <c r="I99" i="22" s="1"/>
  <c r="I98" i="22" s="1"/>
  <c r="H57" i="22"/>
  <c r="J57" i="22"/>
  <c r="G48" i="22"/>
  <c r="H20" i="22"/>
  <c r="H19" i="22" s="1"/>
  <c r="H14" i="22" s="1"/>
  <c r="J20" i="22"/>
  <c r="J19" i="22" s="1"/>
  <c r="J14" i="22" s="1"/>
  <c r="I154" i="22"/>
  <c r="J118" i="22"/>
  <c r="J117" i="22" s="1"/>
  <c r="G154" i="22"/>
  <c r="I56" i="22"/>
  <c r="J56" i="22" s="1"/>
  <c r="G118" i="22"/>
  <c r="H118" i="22"/>
  <c r="H117" i="22" s="1"/>
  <c r="G20" i="22"/>
  <c r="G19" i="22" s="1"/>
  <c r="I20" i="22"/>
  <c r="I19" i="22" s="1"/>
  <c r="I14" i="22" s="1"/>
  <c r="I118" i="22"/>
  <c r="I117" i="22" s="1"/>
  <c r="I116" i="22" s="1"/>
  <c r="G56" i="22"/>
  <c r="G55" i="22" s="1"/>
  <c r="G54" i="22" s="1"/>
  <c r="H54" i="22" s="1"/>
  <c r="J86" i="22"/>
  <c r="H86" i="22"/>
  <c r="G91" i="22"/>
  <c r="G85" i="22" s="1"/>
  <c r="G80" i="22" s="1"/>
  <c r="G87" i="22"/>
  <c r="G86" i="22" s="1"/>
  <c r="I91" i="22"/>
  <c r="I87" i="22"/>
  <c r="I86" i="22" s="1"/>
  <c r="H85" i="22"/>
  <c r="E29" i="20"/>
  <c r="E28" i="20" s="1"/>
  <c r="E27" i="20" s="1"/>
  <c r="D29" i="20"/>
  <c r="D28" i="20" s="1"/>
  <c r="D27" i="20" s="1"/>
  <c r="E26" i="20"/>
  <c r="D26" i="20"/>
  <c r="E25" i="20"/>
  <c r="D25" i="20"/>
  <c r="E18" i="20"/>
  <c r="D18" i="20"/>
  <c r="D10" i="20" s="1"/>
  <c r="E36" i="15" s="1"/>
  <c r="C18" i="20"/>
  <c r="C10" i="20" s="1"/>
  <c r="D36" i="15" s="1"/>
  <c r="E11" i="20"/>
  <c r="D11" i="20"/>
  <c r="C11" i="20"/>
  <c r="G219" i="18"/>
  <c r="G218" i="18" s="1"/>
  <c r="G217" i="18" s="1"/>
  <c r="F219" i="18"/>
  <c r="F218" i="18" s="1"/>
  <c r="F217" i="18" s="1"/>
  <c r="G216" i="18"/>
  <c r="F216" i="18"/>
  <c r="G215" i="18"/>
  <c r="F215" i="18"/>
  <c r="F213" i="18"/>
  <c r="F207" i="18" s="1"/>
  <c r="F206" i="18" s="1"/>
  <c r="G207" i="18"/>
  <c r="G206" i="18" s="1"/>
  <c r="F204" i="18"/>
  <c r="F203" i="18" s="1"/>
  <c r="F202" i="18" s="1"/>
  <c r="G200" i="18"/>
  <c r="G199" i="18" s="1"/>
  <c r="F200" i="18"/>
  <c r="F199" i="18" s="1"/>
  <c r="F198" i="18" s="1"/>
  <c r="G198" i="18"/>
  <c r="F196" i="18"/>
  <c r="F194" i="18"/>
  <c r="G192" i="18"/>
  <c r="F192" i="18"/>
  <c r="F189" i="18"/>
  <c r="F188" i="18"/>
  <c r="G186" i="18"/>
  <c r="G185" i="18" s="1"/>
  <c r="G184" i="18" s="1"/>
  <c r="G183" i="18" s="1"/>
  <c r="F186" i="18"/>
  <c r="F185" i="18" s="1"/>
  <c r="F184" i="18" s="1"/>
  <c r="F181" i="18"/>
  <c r="F180" i="18" s="1"/>
  <c r="F179" i="18" s="1"/>
  <c r="F178" i="18" s="1"/>
  <c r="F177" i="18" s="1"/>
  <c r="F176" i="18" s="1"/>
  <c r="G179" i="18"/>
  <c r="G178" i="18" s="1"/>
  <c r="G177" i="18" s="1"/>
  <c r="G176" i="18" s="1"/>
  <c r="G174" i="18"/>
  <c r="F174" i="18"/>
  <c r="F173" i="18" s="1"/>
  <c r="F172" i="18" s="1"/>
  <c r="F171" i="18" s="1"/>
  <c r="G173" i="18"/>
  <c r="G172" i="18" s="1"/>
  <c r="G171" i="18" s="1"/>
  <c r="G169" i="18"/>
  <c r="G168" i="18" s="1"/>
  <c r="G165" i="18" s="1"/>
  <c r="G164" i="18" s="1"/>
  <c r="F169" i="18"/>
  <c r="F168" i="18" s="1"/>
  <c r="F165" i="18" s="1"/>
  <c r="F164" i="18" s="1"/>
  <c r="G162" i="18"/>
  <c r="G161" i="18" s="1"/>
  <c r="G158" i="18" s="1"/>
  <c r="G157" i="18" s="1"/>
  <c r="F162" i="18"/>
  <c r="F161" i="18" s="1"/>
  <c r="F158" i="18" s="1"/>
  <c r="F157" i="18" s="1"/>
  <c r="G153" i="18"/>
  <c r="F153" i="18"/>
  <c r="G144" i="18"/>
  <c r="G143" i="18" s="1"/>
  <c r="G140" i="18" s="1"/>
  <c r="G139" i="18" s="1"/>
  <c r="F144" i="18"/>
  <c r="F143" i="18" s="1"/>
  <c r="F140" i="18" s="1"/>
  <c r="F139" i="18" s="1"/>
  <c r="G137" i="18"/>
  <c r="G131" i="18" s="1"/>
  <c r="F137" i="18"/>
  <c r="F131" i="18" s="1"/>
  <c r="F130" i="18" s="1"/>
  <c r="G128" i="18"/>
  <c r="F128" i="18"/>
  <c r="G126" i="18"/>
  <c r="F126" i="18"/>
  <c r="G122" i="18"/>
  <c r="G121" i="18" s="1"/>
  <c r="G91" i="18" s="1"/>
  <c r="F122" i="18"/>
  <c r="F121" i="18" s="1"/>
  <c r="G119" i="18"/>
  <c r="G118" i="18" s="1"/>
  <c r="G117" i="18" s="1"/>
  <c r="G116" i="18" s="1"/>
  <c r="F119" i="18"/>
  <c r="F118" i="18" s="1"/>
  <c r="F117" i="18" s="1"/>
  <c r="F116" i="18" s="1"/>
  <c r="F114" i="18"/>
  <c r="F113" i="18" s="1"/>
  <c r="F112" i="18" s="1"/>
  <c r="G110" i="18"/>
  <c r="G109" i="18" s="1"/>
  <c r="G108" i="18" s="1"/>
  <c r="G107" i="18" s="1"/>
  <c r="G106" i="18" s="1"/>
  <c r="G105" i="18" s="1"/>
  <c r="F110" i="18"/>
  <c r="F109" i="18" s="1"/>
  <c r="F108" i="18" s="1"/>
  <c r="F107" i="18" s="1"/>
  <c r="F103" i="18"/>
  <c r="F102" i="18" s="1"/>
  <c r="F101" i="18" s="1"/>
  <c r="F99" i="18"/>
  <c r="F98" i="18" s="1"/>
  <c r="F97" i="18" s="1"/>
  <c r="G95" i="18"/>
  <c r="F95" i="18"/>
  <c r="F94" i="18" s="1"/>
  <c r="G94" i="18"/>
  <c r="G93" i="18" s="1"/>
  <c r="G92" i="18" s="1"/>
  <c r="G89" i="18"/>
  <c r="G88" i="18" s="1"/>
  <c r="G87" i="18" s="1"/>
  <c r="F89" i="18"/>
  <c r="F88" i="18" s="1"/>
  <c r="F87" i="18" s="1"/>
  <c r="F85" i="18"/>
  <c r="F78" i="18" s="1"/>
  <c r="F77" i="18" s="1"/>
  <c r="F71" i="18"/>
  <c r="F69" i="18"/>
  <c r="F68" i="18" s="1"/>
  <c r="F67" i="18" s="1"/>
  <c r="G66" i="18"/>
  <c r="G65" i="18" s="1"/>
  <c r="F65" i="18"/>
  <c r="F62" i="18" s="1"/>
  <c r="F61" i="18" s="1"/>
  <c r="G61" i="18" s="1"/>
  <c r="G63" i="18"/>
  <c r="F63" i="18"/>
  <c r="F59" i="18"/>
  <c r="F58" i="18" s="1"/>
  <c r="F57" i="18" s="1"/>
  <c r="F56" i="18" s="1"/>
  <c r="F54" i="18"/>
  <c r="G52" i="18"/>
  <c r="G49" i="18" s="1"/>
  <c r="F52" i="18"/>
  <c r="F46" i="18"/>
  <c r="F45" i="18" s="1"/>
  <c r="F44" i="18" s="1"/>
  <c r="F43" i="18" s="1"/>
  <c r="F41" i="18"/>
  <c r="F36" i="18" s="1"/>
  <c r="F35" i="18" s="1"/>
  <c r="F33" i="18"/>
  <c r="F31" i="18"/>
  <c r="F27" i="18"/>
  <c r="F25" i="18"/>
  <c r="F17" i="18"/>
  <c r="F16" i="18" s="1"/>
  <c r="F15" i="18" s="1"/>
  <c r="H13" i="22" l="1"/>
  <c r="F20" i="18"/>
  <c r="F19" i="18" s="1"/>
  <c r="F183" i="18"/>
  <c r="F93" i="18"/>
  <c r="F92" i="18" s="1"/>
  <c r="F147" i="18"/>
  <c r="F125" i="18"/>
  <c r="F124" i="18" s="1"/>
  <c r="F49" i="18"/>
  <c r="F48" i="18" s="1"/>
  <c r="G14" i="22"/>
  <c r="G48" i="18"/>
  <c r="E10" i="20"/>
  <c r="F36" i="15" s="1"/>
  <c r="G117" i="22"/>
  <c r="G116" i="22" s="1"/>
  <c r="H56" i="22"/>
  <c r="I55" i="22"/>
  <c r="G125" i="18"/>
  <c r="G124" i="18" s="1"/>
  <c r="G222" i="18" s="1"/>
  <c r="G14" i="18" s="1"/>
  <c r="H55" i="22"/>
  <c r="G147" i="18"/>
  <c r="G146" i="18" s="1"/>
  <c r="F106" i="18"/>
  <c r="F105" i="18" s="1"/>
  <c r="F91" i="18"/>
  <c r="G62" i="18"/>
  <c r="G58" i="13"/>
  <c r="G13" i="22" l="1"/>
  <c r="F146" i="18"/>
  <c r="F222" i="18" s="1"/>
  <c r="F14" i="18" s="1"/>
  <c r="J55" i="22"/>
  <c r="I54" i="22"/>
  <c r="J54" i="22" l="1"/>
  <c r="J13" i="22" s="1"/>
  <c r="I13" i="22"/>
  <c r="H53" i="1"/>
  <c r="H49" i="1" s="1"/>
  <c r="H15" i="1" s="1"/>
  <c r="H50" i="1" l="1"/>
  <c r="G199" i="1"/>
  <c r="D16" i="17"/>
  <c r="G94" i="1"/>
  <c r="G93" i="1" s="1"/>
  <c r="D23" i="17" l="1"/>
  <c r="G28" i="1"/>
  <c r="G53" i="1"/>
  <c r="G74" i="1"/>
  <c r="G72" i="1"/>
  <c r="G71" i="1" l="1"/>
  <c r="H199" i="1"/>
  <c r="G43" i="12" l="1"/>
  <c r="G42" i="12"/>
  <c r="G41" i="12" s="1"/>
  <c r="G40" i="12" s="1"/>
  <c r="F42" i="12"/>
  <c r="F41" i="12" s="1"/>
  <c r="F40" i="12" s="1"/>
  <c r="G39" i="12"/>
  <c r="G38" i="12" s="1"/>
  <c r="G37" i="12" s="1"/>
  <c r="F39" i="12"/>
  <c r="F38" i="12" s="1"/>
  <c r="F37" i="12" s="1"/>
  <c r="G36" i="12"/>
  <c r="F36" i="12"/>
  <c r="G35" i="12"/>
  <c r="G34" i="12" s="1"/>
  <c r="F35" i="12"/>
  <c r="F34" i="12" s="1"/>
  <c r="G33" i="12"/>
  <c r="G32" i="12" s="1"/>
  <c r="G29" i="12" s="1"/>
  <c r="G28" i="12" s="1"/>
  <c r="G31" i="12"/>
  <c r="G30" i="12" s="1"/>
  <c r="F31" i="12"/>
  <c r="F30" i="12" s="1"/>
  <c r="G27" i="12"/>
  <c r="G26" i="12" s="1"/>
  <c r="G25" i="12" s="1"/>
  <c r="F27" i="12"/>
  <c r="F26" i="12" s="1"/>
  <c r="F25" i="12" s="1"/>
  <c r="G24" i="12"/>
  <c r="G23" i="12" s="1"/>
  <c r="F23" i="12"/>
  <c r="G22" i="12"/>
  <c r="G21" i="12" s="1"/>
  <c r="F21" i="12"/>
  <c r="F19" i="12"/>
  <c r="G14" i="12"/>
  <c r="G13" i="12" s="1"/>
  <c r="G12" i="12" s="1"/>
  <c r="D16" i="12"/>
  <c r="F16" i="12" l="1"/>
  <c r="F15" i="12" s="1"/>
  <c r="E43" i="12" l="1"/>
  <c r="E42" i="12"/>
  <c r="E41" i="12" s="1"/>
  <c r="E40" i="12" s="1"/>
  <c r="D42" i="12"/>
  <c r="D41" i="12" s="1"/>
  <c r="D40" i="12" s="1"/>
  <c r="E39" i="12"/>
  <c r="E38" i="12" s="1"/>
  <c r="E37" i="12" s="1"/>
  <c r="D39" i="12"/>
  <c r="D38" i="12" s="1"/>
  <c r="D37" i="12" s="1"/>
  <c r="E36" i="12"/>
  <c r="E35" i="12" s="1"/>
  <c r="E34" i="12" s="1"/>
  <c r="D36" i="12"/>
  <c r="D35" i="12" s="1"/>
  <c r="D34" i="12" s="1"/>
  <c r="E33" i="12"/>
  <c r="E32" i="12" s="1"/>
  <c r="E29" i="12" s="1"/>
  <c r="E28" i="12" s="1"/>
  <c r="E31" i="12"/>
  <c r="E30" i="12" s="1"/>
  <c r="D31" i="12"/>
  <c r="D30" i="12"/>
  <c r="E27" i="12"/>
  <c r="E26" i="12" s="1"/>
  <c r="E25" i="12" s="1"/>
  <c r="D27" i="12"/>
  <c r="D26" i="12" s="1"/>
  <c r="D25" i="12" s="1"/>
  <c r="E24" i="12"/>
  <c r="E23" i="12" s="1"/>
  <c r="D23" i="12"/>
  <c r="E22" i="12"/>
  <c r="E21" i="12" s="1"/>
  <c r="D21" i="12"/>
  <c r="D19" i="12"/>
  <c r="B15" i="12"/>
  <c r="E14" i="12"/>
  <c r="E13" i="12" s="1"/>
  <c r="E12" i="12" s="1"/>
  <c r="E38" i="17"/>
  <c r="E37" i="17" s="1"/>
  <c r="E36" i="17" s="1"/>
  <c r="D38" i="17"/>
  <c r="D37" i="17" s="1"/>
  <c r="D36" i="17" s="1"/>
  <c r="E35" i="17"/>
  <c r="E34" i="17" s="1"/>
  <c r="E33" i="17" s="1"/>
  <c r="D35" i="17"/>
  <c r="D34" i="17" s="1"/>
  <c r="D33" i="17" s="1"/>
  <c r="E32" i="17"/>
  <c r="E31" i="17" s="1"/>
  <c r="E30" i="17" s="1"/>
  <c r="D32" i="17"/>
  <c r="D31" i="17" s="1"/>
  <c r="D30" i="17" s="1"/>
  <c r="E29" i="17"/>
  <c r="E28" i="17" s="1"/>
  <c r="E25" i="17" s="1"/>
  <c r="E24" i="17" s="1"/>
  <c r="D29" i="17"/>
  <c r="D28" i="17" s="1"/>
  <c r="D25" i="17" s="1"/>
  <c r="D24" i="17" s="1"/>
  <c r="E27" i="17"/>
  <c r="E26" i="17" s="1"/>
  <c r="D27" i="17"/>
  <c r="D26" i="17" s="1"/>
  <c r="E23" i="17"/>
  <c r="E22" i="17" s="1"/>
  <c r="D22" i="17"/>
  <c r="E21" i="17"/>
  <c r="E20" i="17" s="1"/>
  <c r="D21" i="17"/>
  <c r="D20" i="17" s="1"/>
  <c r="D18" i="17"/>
  <c r="E17" i="17"/>
  <c r="D17" i="17"/>
  <c r="E16" i="17"/>
  <c r="B14" i="17"/>
  <c r="B15" i="17" s="1"/>
  <c r="E13" i="17"/>
  <c r="E12" i="17" s="1"/>
  <c r="E11" i="17" s="1"/>
  <c r="D13" i="17"/>
  <c r="D12" i="17" s="1"/>
  <c r="D11" i="17" s="1"/>
  <c r="E15" i="17" l="1"/>
  <c r="D15" i="17"/>
  <c r="D14" i="17" s="1"/>
  <c r="D39" i="17" s="1"/>
  <c r="D15" i="12"/>
  <c r="B16" i="17"/>
  <c r="B17" i="17"/>
  <c r="B18" i="17" s="1"/>
  <c r="I184" i="13"/>
  <c r="H184" i="13"/>
  <c r="H183" i="13" s="1"/>
  <c r="H182" i="13" s="1"/>
  <c r="G184" i="13"/>
  <c r="G183" i="13" s="1"/>
  <c r="G182" i="13" s="1"/>
  <c r="F184" i="13"/>
  <c r="F183" i="13" s="1"/>
  <c r="F182" i="13" s="1"/>
  <c r="I183" i="13"/>
  <c r="I182" i="13" s="1"/>
  <c r="I181" i="13"/>
  <c r="H181" i="13"/>
  <c r="G181" i="13"/>
  <c r="F181" i="13"/>
  <c r="I180" i="13"/>
  <c r="H180" i="13"/>
  <c r="G180" i="13"/>
  <c r="F180" i="13"/>
  <c r="I178" i="13"/>
  <c r="H178" i="13"/>
  <c r="H172" i="13" s="1"/>
  <c r="G178" i="13"/>
  <c r="G172" i="13" s="1"/>
  <c r="G171" i="13" s="1"/>
  <c r="F178" i="13"/>
  <c r="F172" i="13" s="1"/>
  <c r="I172" i="13"/>
  <c r="I171" i="13" s="1"/>
  <c r="H169" i="13"/>
  <c r="H168" i="13" s="1"/>
  <c r="H167" i="13" s="1"/>
  <c r="F169" i="13"/>
  <c r="F168" i="13" s="1"/>
  <c r="F167" i="13" s="1"/>
  <c r="I165" i="13"/>
  <c r="I163" i="13" s="1"/>
  <c r="H165" i="13"/>
  <c r="H164" i="13" s="1"/>
  <c r="H163" i="13" s="1"/>
  <c r="G165" i="13"/>
  <c r="G164" i="13" s="1"/>
  <c r="F165" i="13"/>
  <c r="F164" i="13" s="1"/>
  <c r="F163" i="13" s="1"/>
  <c r="I161" i="13"/>
  <c r="H161" i="13"/>
  <c r="G161" i="13"/>
  <c r="F161" i="13"/>
  <c r="I159" i="13"/>
  <c r="H159" i="13"/>
  <c r="G159" i="13"/>
  <c r="F159" i="13"/>
  <c r="I157" i="13"/>
  <c r="H157" i="13"/>
  <c r="G157" i="13"/>
  <c r="F157" i="13"/>
  <c r="H154" i="13"/>
  <c r="H153" i="13" s="1"/>
  <c r="F154" i="13"/>
  <c r="F153" i="13" s="1"/>
  <c r="I151" i="13"/>
  <c r="I150" i="13" s="1"/>
  <c r="I149" i="13" s="1"/>
  <c r="I148" i="13" s="1"/>
  <c r="H151" i="13"/>
  <c r="H150" i="13" s="1"/>
  <c r="H149" i="13" s="1"/>
  <c r="G151" i="13"/>
  <c r="G150" i="13" s="1"/>
  <c r="G149" i="13" s="1"/>
  <c r="G148" i="13" s="1"/>
  <c r="F151" i="13"/>
  <c r="F150" i="13" s="1"/>
  <c r="F149" i="13" s="1"/>
  <c r="H146" i="13"/>
  <c r="H145" i="13" s="1"/>
  <c r="H144" i="13" s="1"/>
  <c r="H143" i="13" s="1"/>
  <c r="H142" i="13" s="1"/>
  <c r="H141" i="13" s="1"/>
  <c r="F146" i="13"/>
  <c r="F145" i="13" s="1"/>
  <c r="F144" i="13" s="1"/>
  <c r="F143" i="13" s="1"/>
  <c r="F142" i="13" s="1"/>
  <c r="F141" i="13" s="1"/>
  <c r="I144" i="13"/>
  <c r="I143" i="13" s="1"/>
  <c r="I142" i="13" s="1"/>
  <c r="I141" i="13" s="1"/>
  <c r="G144" i="13"/>
  <c r="G143" i="13" s="1"/>
  <c r="G142" i="13" s="1"/>
  <c r="G141" i="13" s="1"/>
  <c r="I139" i="13"/>
  <c r="I138" i="13" s="1"/>
  <c r="I137" i="13" s="1"/>
  <c r="I136" i="13" s="1"/>
  <c r="H139" i="13"/>
  <c r="H138" i="13" s="1"/>
  <c r="H137" i="13" s="1"/>
  <c r="H136" i="13" s="1"/>
  <c r="G139" i="13"/>
  <c r="G138" i="13" s="1"/>
  <c r="G137" i="13" s="1"/>
  <c r="G136" i="13" s="1"/>
  <c r="F139" i="13"/>
  <c r="F138" i="13" s="1"/>
  <c r="F137" i="13" s="1"/>
  <c r="F136" i="13" s="1"/>
  <c r="I134" i="13"/>
  <c r="I133" i="13" s="1"/>
  <c r="I130" i="13" s="1"/>
  <c r="I129" i="13" s="1"/>
  <c r="H134" i="13"/>
  <c r="H133" i="13" s="1"/>
  <c r="H130" i="13" s="1"/>
  <c r="H129" i="13" s="1"/>
  <c r="G134" i="13"/>
  <c r="G133" i="13" s="1"/>
  <c r="G130" i="13" s="1"/>
  <c r="G129" i="13" s="1"/>
  <c r="F134" i="13"/>
  <c r="F133" i="13" s="1"/>
  <c r="F130" i="13" s="1"/>
  <c r="F129" i="13" s="1"/>
  <c r="I127" i="13"/>
  <c r="I126" i="13" s="1"/>
  <c r="I123" i="13" s="1"/>
  <c r="I122" i="13" s="1"/>
  <c r="H127" i="13"/>
  <c r="H126" i="13" s="1"/>
  <c r="H123" i="13" s="1"/>
  <c r="H122" i="13" s="1"/>
  <c r="G127" i="13"/>
  <c r="G126" i="13" s="1"/>
  <c r="G123" i="13" s="1"/>
  <c r="G122" i="13" s="1"/>
  <c r="F127" i="13"/>
  <c r="F126" i="13" s="1"/>
  <c r="F123" i="13" s="1"/>
  <c r="F122" i="13" s="1"/>
  <c r="I118" i="13"/>
  <c r="H118" i="13"/>
  <c r="G118" i="13"/>
  <c r="F118" i="13"/>
  <c r="I109" i="13"/>
  <c r="H109" i="13"/>
  <c r="H108" i="13" s="1"/>
  <c r="H105" i="13" s="1"/>
  <c r="H104" i="13" s="1"/>
  <c r="G109" i="13"/>
  <c r="G108" i="13" s="1"/>
  <c r="G105" i="13" s="1"/>
  <c r="G104" i="13" s="1"/>
  <c r="F109" i="13"/>
  <c r="F108" i="13" s="1"/>
  <c r="F105" i="13" s="1"/>
  <c r="F104" i="13" s="1"/>
  <c r="I108" i="13"/>
  <c r="I105" i="13"/>
  <c r="I104" i="13" s="1"/>
  <c r="I102" i="13"/>
  <c r="I101" i="13" s="1"/>
  <c r="I100" i="13" s="1"/>
  <c r="H102" i="13"/>
  <c r="H101" i="13" s="1"/>
  <c r="G102" i="13"/>
  <c r="G101" i="13" s="1"/>
  <c r="G100" i="13" s="1"/>
  <c r="F102" i="13"/>
  <c r="F101" i="13" s="1"/>
  <c r="I98" i="13"/>
  <c r="H98" i="13"/>
  <c r="G98" i="13"/>
  <c r="F98" i="13"/>
  <c r="I96" i="13"/>
  <c r="I95" i="13" s="1"/>
  <c r="H96" i="13"/>
  <c r="G96" i="13"/>
  <c r="F96" i="13"/>
  <c r="I92" i="13"/>
  <c r="H92" i="13"/>
  <c r="H91" i="13" s="1"/>
  <c r="G92" i="13"/>
  <c r="G91" i="13" s="1"/>
  <c r="F92" i="13"/>
  <c r="F91" i="13" s="1"/>
  <c r="I91" i="13"/>
  <c r="I89" i="13"/>
  <c r="I87" i="13" s="1"/>
  <c r="H89" i="13"/>
  <c r="H88" i="13" s="1"/>
  <c r="H87" i="13" s="1"/>
  <c r="G89" i="13"/>
  <c r="G87" i="13" s="1"/>
  <c r="F89" i="13"/>
  <c r="F88" i="13" s="1"/>
  <c r="I85" i="13"/>
  <c r="I84" i="13" s="1"/>
  <c r="I83" i="13" s="1"/>
  <c r="H85" i="13"/>
  <c r="H84" i="13" s="1"/>
  <c r="G85" i="13"/>
  <c r="G84" i="13" s="1"/>
  <c r="G83" i="13" s="1"/>
  <c r="F85" i="13"/>
  <c r="F84" i="13" s="1"/>
  <c r="I81" i="13"/>
  <c r="H81" i="13"/>
  <c r="I75" i="13"/>
  <c r="I74" i="13" s="1"/>
  <c r="I73" i="13" s="1"/>
  <c r="H75" i="13"/>
  <c r="H74" i="13" s="1"/>
  <c r="H73" i="13" s="1"/>
  <c r="G75" i="13"/>
  <c r="G74" i="13" s="1"/>
  <c r="G73" i="13" s="1"/>
  <c r="F75" i="13"/>
  <c r="F74" i="13" s="1"/>
  <c r="F73" i="13" s="1"/>
  <c r="I71" i="13"/>
  <c r="H71" i="13"/>
  <c r="G71" i="13"/>
  <c r="F71" i="13"/>
  <c r="F64" i="13" s="1"/>
  <c r="D13" i="12" s="1"/>
  <c r="D12" i="12" s="1"/>
  <c r="I64" i="13"/>
  <c r="I63" i="13" s="1"/>
  <c r="H64" i="13"/>
  <c r="G64" i="13"/>
  <c r="G63" i="13" s="1"/>
  <c r="I58" i="13"/>
  <c r="G19" i="12" s="1"/>
  <c r="H57" i="13"/>
  <c r="F57" i="13"/>
  <c r="I56" i="13"/>
  <c r="G56" i="13"/>
  <c r="H55" i="13"/>
  <c r="F55" i="13"/>
  <c r="I51" i="13"/>
  <c r="I48" i="13" s="1"/>
  <c r="H51" i="13"/>
  <c r="H48" i="13" s="1"/>
  <c r="G51" i="13"/>
  <c r="F51" i="13"/>
  <c r="F48" i="13" s="1"/>
  <c r="I45" i="13"/>
  <c r="I44" i="13" s="1"/>
  <c r="I43" i="13" s="1"/>
  <c r="I42" i="13" s="1"/>
  <c r="H45" i="13"/>
  <c r="H44" i="13" s="1"/>
  <c r="H43" i="13" s="1"/>
  <c r="G45" i="13"/>
  <c r="G44" i="13" s="1"/>
  <c r="G43" i="13" s="1"/>
  <c r="G42" i="13" s="1"/>
  <c r="F45" i="13"/>
  <c r="F44" i="13" s="1"/>
  <c r="F43" i="13" s="1"/>
  <c r="I40" i="13"/>
  <c r="H40" i="13"/>
  <c r="H35" i="13" s="1"/>
  <c r="G40" i="13"/>
  <c r="G35" i="13" s="1"/>
  <c r="G34" i="13" s="1"/>
  <c r="F40" i="13"/>
  <c r="F35" i="13" s="1"/>
  <c r="I35" i="13"/>
  <c r="I34" i="13" s="1"/>
  <c r="I32" i="13"/>
  <c r="H32" i="13"/>
  <c r="G32" i="13"/>
  <c r="F32" i="13"/>
  <c r="H30" i="13"/>
  <c r="F30" i="13"/>
  <c r="I26" i="13"/>
  <c r="H26" i="13"/>
  <c r="G26" i="13"/>
  <c r="F26" i="13"/>
  <c r="I24" i="13"/>
  <c r="H24" i="13"/>
  <c r="G24" i="13"/>
  <c r="F24" i="13"/>
  <c r="I16" i="13"/>
  <c r="I15" i="13" s="1"/>
  <c r="I14" i="13" s="1"/>
  <c r="H16" i="13"/>
  <c r="H15" i="13" s="1"/>
  <c r="G16" i="13"/>
  <c r="G15" i="13" s="1"/>
  <c r="G14" i="13" s="1"/>
  <c r="F16" i="13"/>
  <c r="F15" i="13" s="1"/>
  <c r="I82" i="13" l="1"/>
  <c r="G163" i="13"/>
  <c r="G82" i="13"/>
  <c r="G48" i="13"/>
  <c r="G47" i="13" s="1"/>
  <c r="G81" i="13"/>
  <c r="I164" i="13"/>
  <c r="I19" i="13"/>
  <c r="I18" i="13" s="1"/>
  <c r="I47" i="13"/>
  <c r="G19" i="13"/>
  <c r="G18" i="13" s="1"/>
  <c r="F148" i="13"/>
  <c r="I57" i="13"/>
  <c r="H112" i="13"/>
  <c r="H14" i="13"/>
  <c r="F14" i="13"/>
  <c r="H100" i="13"/>
  <c r="I112" i="13"/>
  <c r="F34" i="13"/>
  <c r="F42" i="13"/>
  <c r="D32" i="12"/>
  <c r="D29" i="12" s="1"/>
  <c r="D28" i="12" s="1"/>
  <c r="D44" i="12" s="1"/>
  <c r="H47" i="13"/>
  <c r="G55" i="13"/>
  <c r="E16" i="12"/>
  <c r="H63" i="13"/>
  <c r="I55" i="13"/>
  <c r="G16" i="12"/>
  <c r="G15" i="12" s="1"/>
  <c r="G44" i="12" s="1"/>
  <c r="G57" i="13"/>
  <c r="E19" i="12"/>
  <c r="H34" i="13"/>
  <c r="F47" i="13"/>
  <c r="I94" i="13"/>
  <c r="H148" i="13"/>
  <c r="H171" i="13"/>
  <c r="H42" i="13"/>
  <c r="F32" i="12"/>
  <c r="F29" i="12" s="1"/>
  <c r="F28" i="12" s="1"/>
  <c r="H54" i="13"/>
  <c r="I54" i="13" s="1"/>
  <c r="F63" i="13"/>
  <c r="F100" i="13"/>
  <c r="F19" i="13"/>
  <c r="H19" i="13"/>
  <c r="G112" i="13"/>
  <c r="F54" i="13"/>
  <c r="F53" i="13" s="1"/>
  <c r="G53" i="13" s="1"/>
  <c r="F112" i="13"/>
  <c r="H83" i="13"/>
  <c r="H82" i="13" s="1"/>
  <c r="H95" i="13"/>
  <c r="G95" i="13"/>
  <c r="F95" i="13"/>
  <c r="B19" i="17"/>
  <c r="B20" i="17"/>
  <c r="B21" i="17" s="1"/>
  <c r="F87" i="13"/>
  <c r="F83" i="13"/>
  <c r="F82" i="13" s="1"/>
  <c r="H53" i="13" l="1"/>
  <c r="I53" i="13" s="1"/>
  <c r="I13" i="13" s="1"/>
  <c r="H111" i="13"/>
  <c r="E15" i="12"/>
  <c r="E44" i="12" s="1"/>
  <c r="H94" i="13"/>
  <c r="G111" i="13"/>
  <c r="H18" i="13"/>
  <c r="I111" i="13"/>
  <c r="F81" i="13"/>
  <c r="F94" i="13"/>
  <c r="F111" i="13"/>
  <c r="F18" i="13"/>
  <c r="F13" i="12"/>
  <c r="F12" i="12" s="1"/>
  <c r="F44" i="12" s="1"/>
  <c r="G94" i="13"/>
  <c r="G54" i="13"/>
  <c r="B23" i="17"/>
  <c r="B22" i="17"/>
  <c r="F13" i="13" l="1"/>
  <c r="H13" i="13"/>
  <c r="E40" i="15"/>
  <c r="E39" i="15" s="1"/>
  <c r="E38" i="15" s="1"/>
  <c r="E37" i="15" s="1"/>
  <c r="F40" i="15"/>
  <c r="F39" i="15" s="1"/>
  <c r="F38" i="15" s="1"/>
  <c r="F37" i="15" s="1"/>
  <c r="E35" i="15" l="1"/>
  <c r="E34" i="15" s="1"/>
  <c r="E33" i="15" s="1"/>
  <c r="F35" i="15" l="1"/>
  <c r="F34" i="15" s="1"/>
  <c r="F33" i="15" s="1"/>
  <c r="H132" i="1"/>
  <c r="G132" i="1"/>
  <c r="H134" i="1"/>
  <c r="G134" i="1"/>
  <c r="G131" i="1" l="1"/>
  <c r="G130" i="1" s="1"/>
  <c r="H131" i="1"/>
  <c r="H130" i="1" s="1"/>
  <c r="H129" i="1" s="1"/>
  <c r="H127" i="1" l="1"/>
  <c r="H126" i="1" s="1"/>
  <c r="H96" i="1" s="1"/>
  <c r="H68" i="1"/>
  <c r="H65" i="1"/>
  <c r="G203" i="1"/>
  <c r="G201" i="1"/>
  <c r="G127" i="1"/>
  <c r="G126" i="1" s="1"/>
  <c r="G70" i="1"/>
  <c r="G69" i="1" s="1"/>
  <c r="G67" i="1"/>
  <c r="G65" i="1"/>
  <c r="G47" i="1"/>
  <c r="G46" i="1" s="1"/>
  <c r="G45" i="1" s="1"/>
  <c r="G44" i="1" s="1"/>
  <c r="G34" i="1"/>
  <c r="E18" i="17" l="1"/>
  <c r="E14" i="17" s="1"/>
  <c r="E39" i="17" s="1"/>
  <c r="G64" i="1"/>
  <c r="G63" i="1" s="1"/>
  <c r="G62" i="1" s="1"/>
  <c r="H67" i="1"/>
  <c r="G18" i="1"/>
  <c r="G17" i="1" s="1"/>
  <c r="G16" i="1" s="1"/>
  <c r="H63" i="1" l="1"/>
  <c r="H62" i="1" s="1"/>
  <c r="H14" i="1" s="1"/>
  <c r="H64" i="1"/>
  <c r="G55" i="1"/>
  <c r="G50" i="1" s="1"/>
  <c r="G49" i="1" l="1"/>
  <c r="H160" i="1"/>
  <c r="H227" i="1" l="1"/>
  <c r="H226" i="1" s="1"/>
  <c r="H225" i="1" s="1"/>
  <c r="G227" i="1"/>
  <c r="G226" i="1" s="1"/>
  <c r="G225" i="1" s="1"/>
  <c r="H143" i="1" l="1"/>
  <c r="H94" i="1" l="1"/>
  <c r="H215" i="1" l="1"/>
  <c r="H137" i="1" l="1"/>
  <c r="G196" i="1" l="1"/>
  <c r="G195" i="1" s="1"/>
  <c r="H193" i="1"/>
  <c r="H192" i="1" s="1"/>
  <c r="H191" i="1" s="1"/>
  <c r="H190" i="1" s="1"/>
  <c r="G193" i="1"/>
  <c r="G192" i="1" s="1"/>
  <c r="G191" i="1" s="1"/>
  <c r="G108" i="1"/>
  <c r="G107" i="1" s="1"/>
  <c r="G106" i="1" s="1"/>
  <c r="G190" i="1" l="1"/>
  <c r="G211" i="1" l="1"/>
  <c r="G210" i="1" s="1"/>
  <c r="G209" i="1" s="1"/>
  <c r="H207" i="1" l="1"/>
  <c r="G207" i="1"/>
  <c r="G206" i="1" s="1"/>
  <c r="G205" i="1" s="1"/>
  <c r="H205" i="1" l="1"/>
  <c r="H206" i="1"/>
  <c r="H124" i="1" l="1"/>
  <c r="H123" i="1" s="1"/>
  <c r="G124" i="1"/>
  <c r="G123" i="1" s="1"/>
  <c r="G122" i="1" s="1"/>
  <c r="G121" i="1" s="1"/>
  <c r="H122" i="1" l="1"/>
  <c r="H121" i="1" s="1"/>
  <c r="H115" i="1" l="1"/>
  <c r="H114" i="1" s="1"/>
  <c r="H113" i="1" s="1"/>
  <c r="H112" i="1" s="1"/>
  <c r="H111" i="1" s="1"/>
  <c r="H110" i="1" s="1"/>
  <c r="G115" i="1"/>
  <c r="G114" i="1" s="1"/>
  <c r="G113" i="1" s="1"/>
  <c r="G112" i="1" s="1"/>
  <c r="G119" i="1"/>
  <c r="G118" i="1" s="1"/>
  <c r="G117" i="1" s="1"/>
  <c r="G111" i="1" l="1"/>
  <c r="G110" i="1" s="1"/>
  <c r="H181" i="1" l="1"/>
  <c r="H180" i="1" s="1"/>
  <c r="H179" i="1" s="1"/>
  <c r="H178" i="1" s="1"/>
  <c r="G181" i="1"/>
  <c r="G180" i="1" s="1"/>
  <c r="G179" i="1" s="1"/>
  <c r="G178" i="1" s="1"/>
  <c r="G104" i="1" l="1"/>
  <c r="G103" i="1" s="1"/>
  <c r="G102" i="1" s="1"/>
  <c r="G96" i="1" s="1"/>
  <c r="G92" i="1" l="1"/>
  <c r="G91" i="1" s="1"/>
  <c r="H93" i="1" l="1"/>
  <c r="G100" i="1"/>
  <c r="G99" i="1" s="1"/>
  <c r="G98" i="1" s="1"/>
  <c r="G97" i="1" s="1"/>
  <c r="H92" i="1" l="1"/>
  <c r="H100" i="1"/>
  <c r="H99" i="1" s="1"/>
  <c r="H98" i="1" s="1"/>
  <c r="H97" i="1" s="1"/>
  <c r="H169" i="1" l="1"/>
  <c r="H168" i="1" s="1"/>
  <c r="H176" i="1"/>
  <c r="G176" i="1"/>
  <c r="G188" i="1" l="1"/>
  <c r="G187" i="1" s="1"/>
  <c r="G186" i="1" s="1"/>
  <c r="G185" i="1" s="1"/>
  <c r="G184" i="1" s="1"/>
  <c r="G183" i="1" s="1"/>
  <c r="G32" i="1" l="1"/>
  <c r="H186" i="1" l="1"/>
  <c r="H185" i="1" s="1"/>
  <c r="H184" i="1" l="1"/>
  <c r="H183" i="1" s="1"/>
  <c r="G60" i="1" l="1"/>
  <c r="G59" i="1" s="1"/>
  <c r="G58" i="1" s="1"/>
  <c r="G57" i="1" s="1"/>
  <c r="H223" i="1" l="1"/>
  <c r="H224" i="1"/>
  <c r="H214" i="1" l="1"/>
  <c r="G223" i="1"/>
  <c r="G224" i="1" l="1"/>
  <c r="G89" i="1" l="1"/>
  <c r="G143" i="1"/>
  <c r="G137" i="1" s="1"/>
  <c r="G136" i="1" s="1"/>
  <c r="G129" i="1" s="1"/>
  <c r="H150" i="1"/>
  <c r="H149" i="1" s="1"/>
  <c r="H146" i="1" s="1"/>
  <c r="H145" i="1" s="1"/>
  <c r="G150" i="1"/>
  <c r="G149" i="1" s="1"/>
  <c r="G146" i="1" s="1"/>
  <c r="G145" i="1" s="1"/>
  <c r="G160" i="1"/>
  <c r="H165" i="1"/>
  <c r="G169" i="1"/>
  <c r="G168" i="1" s="1"/>
  <c r="G165" i="1" s="1"/>
  <c r="H175" i="1"/>
  <c r="H172" i="1" s="1"/>
  <c r="H171" i="1" s="1"/>
  <c r="G175" i="1"/>
  <c r="G172" i="1" s="1"/>
  <c r="G171" i="1" s="1"/>
  <c r="G221" i="1"/>
  <c r="G215" i="1" s="1"/>
  <c r="G214" i="1" s="1"/>
  <c r="G213" i="1" s="1"/>
  <c r="G42" i="1"/>
  <c r="G37" i="1" s="1"/>
  <c r="G26" i="1"/>
  <c r="G21" i="1" s="1"/>
  <c r="G154" i="1" l="1"/>
  <c r="G153" i="1" s="1"/>
  <c r="G152" i="1" s="1"/>
  <c r="G36" i="1"/>
  <c r="G82" i="1"/>
  <c r="G81" i="1" s="1"/>
  <c r="G76" i="1" s="1"/>
  <c r="H164" i="1"/>
  <c r="H154" i="1" s="1"/>
  <c r="H153" i="1" s="1"/>
  <c r="G164" i="1"/>
  <c r="H230" i="1" l="1"/>
  <c r="G20" i="1"/>
  <c r="G15" i="1" l="1"/>
  <c r="G14" i="1" s="1"/>
  <c r="G230" i="1" l="1"/>
  <c r="D40" i="15"/>
  <c r="D39" i="15" s="1"/>
  <c r="D38" i="15" s="1"/>
  <c r="D37" i="15" s="1"/>
  <c r="D35" i="15"/>
  <c r="D34" i="15" s="1"/>
  <c r="D33" i="15" s="1"/>
</calcChain>
</file>

<file path=xl/sharedStrings.xml><?xml version="1.0" encoding="utf-8"?>
<sst xmlns="http://schemas.openxmlformats.org/spreadsheetml/2006/main" count="2044" uniqueCount="349">
  <si>
    <t>Приложение 4</t>
  </si>
  <si>
    <t>ЕСЛИ(E7=0;ЕСЛИ(D7=0;ЕСЛИ(C7=0;ИНДЕКС(ГРБС!B$1:B$10;ПОИСКПОЗ(A7;ГРБС!A$1:A$10;0));ИНДЕКС(ФКР!B$1:B$113;ПОИСКПОЗ(ЛЕВСИМВ(ЗНАЧЕН(C7);4);ЛЕВСИМВ(ЗНАЧЕН(ФКР!A$1:A$113);4);0)));ИНДЕКС(КЦСР!B$1:B$1024;ПОИСКПОЗ(ЛЕВСИМВ(ЗНАЧЕН(D7);7);ЛЕВСИМВ(ЗНАЧЕН(КЦСР!A$1:A$1024);7);0)));ИНДЕКС(КВР!B$1:B$150;ПОИСКПОЗ(ЛЕВСИМВ(ЗНАЧЕН(E7);3);ЛЕВСИМВ(ЗНАЧЕН(КВР!A$1:A$150);3);0)))</t>
  </si>
  <si>
    <t>код ГРБС</t>
  </si>
  <si>
    <t>Рз  Пр</t>
  </si>
  <si>
    <t>ЦСР</t>
  </si>
  <si>
    <t>ВР</t>
  </si>
  <si>
    <t>Всего</t>
  </si>
  <si>
    <t xml:space="preserve">  </t>
  </si>
  <si>
    <t>ИТОГО</t>
  </si>
  <si>
    <t>Наименование</t>
  </si>
  <si>
    <t>0100000000</t>
  </si>
  <si>
    <t>0100111000</t>
  </si>
  <si>
    <t>9000000000</t>
  </si>
  <si>
    <t>1100000000</t>
  </si>
  <si>
    <t>1100020000</t>
  </si>
  <si>
    <t>90000S0000</t>
  </si>
  <si>
    <t>0500000000</t>
  </si>
  <si>
    <t>0500260000</t>
  </si>
  <si>
    <t>0500272000</t>
  </si>
  <si>
    <t>0500160000</t>
  </si>
  <si>
    <t>0500172000</t>
  </si>
  <si>
    <t>0500472000</t>
  </si>
  <si>
    <t>09000L0000</t>
  </si>
  <si>
    <t>09000R0000</t>
  </si>
  <si>
    <t>0500560000</t>
  </si>
  <si>
    <t>0700060000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</si>
  <si>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</si>
  <si>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</si>
  <si>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"Управление муниципальными финансами и развитие межбюджетных отношений на 2014-2020 годы"</t>
  </si>
  <si>
    <t>Расходы на обеспечение выполнения функций органами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</si>
  <si>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</si>
  <si>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</si>
  <si>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</si>
  <si>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</si>
  <si>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</si>
  <si>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</si>
  <si>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</si>
  <si>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</si>
  <si>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Иные межбюджетные трансферты</t>
  </si>
  <si>
    <t>Непрограммные направления расходов местного бюджета</t>
  </si>
  <si>
    <t>Другие общегосударственные вопросы</t>
  </si>
  <si>
    <t>Муниципальная программа "Управление имуществом муниципального района Клявлинский на 2014-2020 годы"</t>
  </si>
  <si>
    <t>Закупка товаров, работ и услуг для муниципальных нужд</t>
  </si>
  <si>
    <t>Предоставление субсидий бюджетным, автономным учреждениям, некоммерческим организациям и иным юридическим лицам, индивидуальным предпринимателям, физическим лицам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</si>
  <si>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</si>
  <si>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</si>
  <si>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Дорожное хозяйство (дорожные фонды)</t>
  </si>
  <si>
    <t>Муниципальная программа "Модернизация и развитие автомобильных дорог общего пользования местного значения вне границ населенных пунктов в границах муниципального района Клявлинский Самарской области на 2014-2019 годы"</t>
  </si>
  <si>
    <t>Расходы местного бюджета, в том числе расходы на предоставление межбюджетных трансфертов иным местным бюджетам, в целях софинансирования которых из областного бюджета предоставляются местным бюджетам субсидии, а также расходы местного бюджета, в целях софинансирования которых из иных местных бюджетов предоставляются субсидии</t>
  </si>
  <si>
    <t>Муниципальная программа "Развитие культуры, молодежной политики и спорта муниципального района Клявлинский на 2012-2020 годы"</t>
  </si>
  <si>
    <t>Субсидии местным бюджетам для софинансирования расходных обязательств по вопросам местного значения, предоставляемых с учетом выполнения показателей социально-экономического развития (стимулирующие субсидии)</t>
  </si>
  <si>
    <t>Расходы местного бюджета за счет стимулирующих субсидий, связанные с компенсацией расходов на повышение заработной платы работников отдельных отраслей бюджетной сферы</t>
  </si>
  <si>
    <t>Культура</t>
  </si>
  <si>
    <t>Расходы местного бюджета, в том числе расходы на предоставление межбюджетных трансфертов местным бюджетам, в целях софинансирования которых из областного бюджета предоставляются за счет субсидий из федерального бюджета межбюджетные трансферты</t>
  </si>
  <si>
    <t>Физическая культура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</si>
  <si>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</si>
  <si>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</si>
  <si>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Резервные средства</t>
  </si>
  <si>
    <t>Расходы на выплаты персоналу казенных учреждений</t>
  </si>
  <si>
    <t>Реализация функций управления муниципальным образованием общего значения</t>
  </si>
  <si>
    <t>Неуказанный КВСР</t>
  </si>
  <si>
    <t>Неуказанная КЦСР</t>
  </si>
  <si>
    <t>Наименование главного распорядителя средств муниципального бюджета, раздела подраздела, целевой статьи, групп и подгрупп видов расходов</t>
  </si>
  <si>
    <t xml:space="preserve">Молодежная политика </t>
  </si>
  <si>
    <t>Расходы  местного бюджета, за счет средств областного бюджета, в том числе расходов на предоставление межбюджетных трансфертов местным бюджетам, в целях софинансирования которых областному бюджету предоставляются субсидии из федерального бюджета</t>
  </si>
  <si>
    <t>Благоустройство</t>
  </si>
  <si>
    <t>Расходы местного бюджета, в том числе за счет средств, поступающих из областного бюджета, а также расходование средств резервных фондов</t>
  </si>
  <si>
    <t>90000R0000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</si>
  <si>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</si>
  <si>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</si>
  <si>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>09000R5670</t>
  </si>
  <si>
    <t>09000L5670</t>
  </si>
  <si>
    <t>Реализация мероприятий по устойчивому развитию сельских территорий</t>
  </si>
  <si>
    <t>Расходы местного бюджета, источником финансового обеспечения которых являются субсидии из областного бюджета, а также расходы местных бюджетов,  в целях софинансирования которых из областного бюджета предоставляются местным бюджетам субсидии</t>
  </si>
  <si>
    <t>05005S0000</t>
  </si>
  <si>
    <t>05002S2000</t>
  </si>
  <si>
    <t>05002S2002</t>
  </si>
  <si>
    <t>05001S0000</t>
  </si>
  <si>
    <t>05001S2000</t>
  </si>
  <si>
    <t>05001S2002</t>
  </si>
  <si>
    <t>05004S0000</t>
  </si>
  <si>
    <t>05004S2000</t>
  </si>
  <si>
    <t>05004S2002</t>
  </si>
  <si>
    <t>05002S0000</t>
  </si>
  <si>
    <t>Муниципальная программа "Устойчивое развитие сельских территорий муниципального района Клявлинский Самарской области на 2014-2021 годы"</t>
  </si>
  <si>
    <t>Осуществление софинансирования  по реализации мероприятий по устойчивому развитию сельских территорий</t>
  </si>
  <si>
    <t>05005S2000</t>
  </si>
  <si>
    <t>09000S0000</t>
  </si>
  <si>
    <t>Здравоохранение</t>
  </si>
  <si>
    <t xml:space="preserve">Другие вопросы в области здравоохранения
</t>
  </si>
  <si>
    <t>Реализация программ формирования современной городской среды</t>
  </si>
  <si>
    <t>Иные межбюджетные трансферты местным бюджетам из областного бюджета</t>
  </si>
  <si>
    <t>90000R5190</t>
  </si>
  <si>
    <t>Иные межбюджетные трансферты на поддержку отраслей культуры в рамках реализации мероприятий государственной  программы Самарской области "Развитие культуры в Самарской области на период до 2020 года", софинансирование которых осуществляется за счет средств федерального бюджета</t>
  </si>
  <si>
    <t>Предоставление субсидий из областного бюджета местным бюджетам в целях софинансирования расходых обязательств муниципальных образований по ремонту контейнерных площадок</t>
  </si>
  <si>
    <t>Софинансирование районного бюджета  мероприятий  по ремонту контейнерных площадок</t>
  </si>
  <si>
    <t>90000S6230</t>
  </si>
  <si>
    <t xml:space="preserve">Сбор, удаление отходов и очистка сточных вод
</t>
  </si>
  <si>
    <t>Муниципальная программа "Устойчивое развитие сельских территорий муниципального района Клявлинский Самарской области на 2019-2025 годы"</t>
  </si>
  <si>
    <t>09000S5670</t>
  </si>
  <si>
    <t>Долевое участие местного бюджета в софинансировании мероприятий,направленных  на реализацию мероприятий по устойчивому развитию сельских территорий(расходы сверх софинансирования)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</si>
  <si>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</si>
  <si>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Закупка товаров, работ и услуг для государственных (муниципальных) нужд</t>
  </si>
  <si>
    <t>Другие вопросы в области охраны окружающей среды</t>
  </si>
  <si>
    <t>Предоставление субсидий городским округам и муниципальным районам Самарской области на поддержку муниципальных программ развития СОНКО</t>
  </si>
  <si>
    <t>Расходы местных бюджетов, в том числе осуществляемые за счет средств, поступающих из  областного бюджета, а также расходование средств резервных фондов</t>
  </si>
  <si>
    <t>43000S0000</t>
  </si>
  <si>
    <t>43000S4040</t>
  </si>
  <si>
    <t>Осуществление софинансирования местным бюджетом мероприятий  на поддержку муниципальных программ развития СОНКО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</si>
  <si>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</si>
  <si>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90 0 00 00000</t>
  </si>
  <si>
    <t>90 1 00 00000</t>
  </si>
  <si>
    <t>90 4 00 00000</t>
  </si>
  <si>
    <t>90 8 00 00000</t>
  </si>
  <si>
    <t>90 6 00 00000</t>
  </si>
  <si>
    <t>Непрограммные направления расходов местного бюджета в сфере охраны окружающей среды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</si>
  <si>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 и межбюджетных отношений</t>
  </si>
  <si>
    <t>Непрограммные направления расходов  местного бюджета  в области национальной экономики</t>
  </si>
  <si>
    <t>Непрограммные направления  расходов  местного бюджета  в области культуры и кинематографии</t>
  </si>
  <si>
    <t>Непрограммные направления местного бюджета  в области национальной экономики</t>
  </si>
  <si>
    <t>Непрограммные направления местного бюджета 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 и межбюджетных отношений</t>
  </si>
  <si>
    <t>Сумма, тыс. руб.</t>
  </si>
  <si>
    <t>к решению Собрания представителей сельского поселения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</si>
  <si>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</si>
  <si>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пожарная безопасность</t>
  </si>
  <si>
    <t>200</t>
  </si>
  <si>
    <t>240</t>
  </si>
  <si>
    <t>Назаровка муниципального района Клявлинский Самарской области</t>
  </si>
  <si>
    <t>"О бюджете сельского поселения Назаровка муниципального района Клявлинский Самарской области</t>
  </si>
  <si>
    <t>Администрация сельского поселения  Назаровка муниципального района Клявлинский Самарской области</t>
  </si>
  <si>
    <t>Муниципальная программа «Комплексное развитие сельских территорий сельского поселения Назаровка муниципального района Клявлинский Самарской области на 2020-2025 годы</t>
  </si>
  <si>
    <t>Общее образование</t>
  </si>
  <si>
    <t>2400000000</t>
  </si>
  <si>
    <t>Всего доходов</t>
  </si>
  <si>
    <t>тыс.руб.</t>
  </si>
  <si>
    <t>Код бюджетной классификации</t>
  </si>
  <si>
    <t>2024 год</t>
  </si>
  <si>
    <t>Налоговые и неналоговые доходы</t>
  </si>
  <si>
    <t>000 10000000000000000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</si>
  <si>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</si>
  <si>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</si>
  <si>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</si>
  <si>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</si>
  <si>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</si>
  <si>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</si>
  <si>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</si>
  <si>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000 20000000000000000</t>
  </si>
  <si>
    <r>
      <t>Дотации бюджетам сельских поселений на выравнивание</t>
    </r>
    <r>
      <rPr>
        <sz val="1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бюджетной обеспеченности</t>
    </r>
  </si>
  <si>
    <t xml:space="preserve">Субсидии бюджетам сельских поселений на обеспечение комплексного развития сельских территорий </t>
  </si>
  <si>
    <t>Субвенции бюджетам на осуществление первичного воинского учета на территориях, где отсутствуют военные комиссариаты</t>
  </si>
  <si>
    <t>Межбюджетные трансферты.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</si>
  <si>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</si>
  <si>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Вид дохода</t>
  </si>
  <si>
    <t>10010302000010000110</t>
  </si>
  <si>
    <t>18210503010010000110</t>
  </si>
  <si>
    <t>18210601000000000110</t>
  </si>
  <si>
    <t>18210606000000000110</t>
  </si>
  <si>
    <t>93811100000000000000</t>
  </si>
  <si>
    <t>53220216001100000150</t>
  </si>
  <si>
    <t>53220225576100000150</t>
  </si>
  <si>
    <t>53220235118100000150</t>
  </si>
  <si>
    <t>53220240014100000150</t>
  </si>
  <si>
    <t>53220249999100000150</t>
  </si>
  <si>
    <t>18210102000010000110</t>
  </si>
  <si>
    <t xml:space="preserve">Глава сельского поселения                                                                                             В.П.Егоров
                                                                                                                                                                                                                                                                                                                                                                                                       Председатель Собрания представителей сельского поселения                                  С.Н.Маков
</t>
  </si>
  <si>
    <t>2025 год</t>
  </si>
  <si>
    <t>на 2023 год и плановый период 2024 и 2025 годов"</t>
  </si>
  <si>
    <t>Приложение 6</t>
  </si>
  <si>
    <t>Администрация сельского поселения Назаровка муниципального района Клявлинский Самарской области</t>
  </si>
  <si>
    <t>Муниципальная программа "Комплексное развитие сельских территорий сельского поселения Назаровка муниципального района Клявлинский Самарской области на 2020-2025 годы"</t>
  </si>
  <si>
    <t>Условно утвержденные расходы</t>
  </si>
  <si>
    <t>Приложение 7</t>
  </si>
  <si>
    <t>Назаровка  муниципального района Клявлинский Самарской области</t>
  </si>
  <si>
    <t>Приложение 8</t>
  </si>
  <si>
    <t>тыс.руб</t>
  </si>
  <si>
    <t>Код администратора</t>
  </si>
  <si>
    <t>Код</t>
  </si>
  <si>
    <t>Наименование кода группы, подгруппы, статьи, вида источника финансирования дефицита бюджета поселения, кода классификации операций сектора государственного управления, относящихся к источникам финансирования дефицита бюджета поселения</t>
  </si>
  <si>
    <t>Сумма</t>
  </si>
  <si>
    <t>0,00</t>
  </si>
  <si>
    <t>01 00 00 00 00 0000 000</t>
  </si>
  <si>
    <t>ИСТОЧНИКИ ВНУТРЕННЕГО ФИНАНСИРОВАНИЯ ДЕФИЦИТОВ БЮДЖЕТОВ</t>
  </si>
  <si>
    <t xml:space="preserve"> 01 01 00 00 00 0000 000</t>
  </si>
  <si>
    <t>Государственные   (муниципальные)   ценные   бумаги,   номинальная стоимость которых указана в валюте Российской Федерации</t>
  </si>
  <si>
    <t xml:space="preserve"> 01 01 00 00 00 0000 700</t>
  </si>
  <si>
    <t xml:space="preserve">Размещение государственных   (муниципальных)   ценных бумаг, номинальная стоимость которых указана в валюте Российской Федерации </t>
  </si>
  <si>
    <t xml:space="preserve"> 01 01 00 00 10 0000 710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</si>
  <si>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</si>
  <si>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 xml:space="preserve">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</si>
  <si>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</si>
  <si>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 xml:space="preserve"> 01 01 00 00 10 0000 810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</si>
  <si>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</si>
  <si>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</si>
  <si>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</si>
  <si>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</si>
  <si>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</si>
  <si>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01 02 00 00 10 0000 710</t>
  </si>
  <si>
    <t>Привлечение сельскими поселениями кредитов от кредитных организаций 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</si>
  <si>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</si>
  <si>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</si>
  <si>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01 02 00 00 10 0000 810</t>
  </si>
  <si>
    <t>Погашение сельскими поселениями кредитов от кредитных организаций в валюте Российской Федерации</t>
  </si>
  <si>
    <t xml:space="preserve"> 01 03 00 00 00 0000 000</t>
  </si>
  <si>
    <t>Бюджетные кредиты из других бюджетов бюджетной системы Российской Федерации</t>
  </si>
  <si>
    <t xml:space="preserve"> 01 03 01 00 00 0000 000</t>
  </si>
  <si>
    <t xml:space="preserve">Бюджетные кредиты из других бюджетов бюджетной системы Российской Федерации в валюте Российской Федерации </t>
  </si>
  <si>
    <t>01 03 01 00 00 0000 700</t>
  </si>
  <si>
    <t>Получение бюджетных кредитов из других бюджетов бюджетной системы Российской Федерации в валюте Российской Федерации</t>
  </si>
  <si>
    <t xml:space="preserve"> 01 03 01 00 10 0000 710</t>
  </si>
  <si>
    <t>Получение кредитов из других бюджетов бюджетной системы Российской Федерации бюджетами сельских поселений в валюте Российской Федерации</t>
  </si>
  <si>
    <t xml:space="preserve"> 01 03 01 00 00 0000 800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</si>
  <si>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</si>
  <si>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01 03 01 00 10 0000 810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</si>
  <si>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</si>
  <si>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</si>
  <si>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бюджетов</t>
  </si>
  <si>
    <t xml:space="preserve"> 01 05 00 00 00 0000 500</t>
  </si>
  <si>
    <t>Увеличение остатков средств бюджетов</t>
  </si>
  <si>
    <t xml:space="preserve"> 01 05 02 00 00 0000 500</t>
  </si>
  <si>
    <t>Увеличение прочих остатков средств бюджетов</t>
  </si>
  <si>
    <t xml:space="preserve"> 01 05 02 01 00 0000 510</t>
  </si>
  <si>
    <t>Увеличение прочих остатков денежных средств бюджетов</t>
  </si>
  <si>
    <t xml:space="preserve"> 01 05 02 01 10 0000 510</t>
  </si>
  <si>
    <t>Увеличение прочих остатков денежных средств бюджетов сельских поселений</t>
  </si>
  <si>
    <t xml:space="preserve"> 01 05 00 00 00 0000 600</t>
  </si>
  <si>
    <t>Уменьшение остатков средств бюджетов</t>
  </si>
  <si>
    <t xml:space="preserve"> 01 05 02 00 00 0000 600</t>
  </si>
  <si>
    <t>Уменьшение прочих остатков средств бюджетов</t>
  </si>
  <si>
    <t xml:space="preserve"> 01 05 02 01 00 0000 610</t>
  </si>
  <si>
    <t>Уменьшение прочих остатков денежных средств бюджетов</t>
  </si>
  <si>
    <t xml:space="preserve"> 01 05 02 01 10 0000 610</t>
  </si>
  <si>
    <t>Уменьшение прочих остатков денежных средств бюджетов сельских  поселений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</si>
  <si>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</si>
  <si>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</si>
  <si>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</si>
  <si>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>Бюджетные кредиты, предоставленные внутри страны в валюте Российской Федерации</t>
  </si>
  <si>
    <t xml:space="preserve"> 01 06 05 00 00 0000 600</t>
  </si>
  <si>
    <t>Возврат бюджетных кредитов, предоставленных внутри страны в валюте Российской Федерации</t>
  </si>
  <si>
    <t xml:space="preserve"> 01 06 05 01 00 0000 600</t>
  </si>
  <si>
    <t>Возврат бюджетных кредитов, предоставленных юридическим лицам  в валюте Российской Федерации</t>
  </si>
  <si>
    <t xml:space="preserve"> 01 06 05 01 10 0000 640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</si>
  <si>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</si>
  <si>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 xml:space="preserve"> 01 06 05 00 00 0000 500</t>
  </si>
  <si>
    <t>Предоставление бюджетных кредитов внутри страны в валюте Российской Федерации</t>
  </si>
  <si>
    <t>01 06 05 01 00 0000 500</t>
  </si>
  <si>
    <t>Предоставление бюджетных кредитов юридическим лицам в валюте Российской Федерации</t>
  </si>
  <si>
    <t xml:space="preserve"> 01 06 05 01 10 0000 540</t>
  </si>
  <si>
    <t>Предоставление бюджетных кредитов юридическим лицам из бюджетов сельских поселений в валюте Российской Федерации</t>
  </si>
  <si>
    <t>Приложение 9</t>
  </si>
  <si>
    <t>№ п/п</t>
  </si>
  <si>
    <t>Вид и наименование заимствования</t>
  </si>
  <si>
    <t>Кредиты, привлекаемые сельским поселением  Назаровка муниципального района Клявлинский Самарской области из других бюджетов бюджетной системы Российской Федерации</t>
  </si>
  <si>
    <t xml:space="preserve">Программа муниципальных  внутренних заимствований сельского поселения Назаровка муниципального района Клявлинский Самарской области  на 2024год
  </t>
  </si>
  <si>
    <t>Привлечение средств                                        в 2024 году</t>
  </si>
  <si>
    <t xml:space="preserve">Погашение основного долга в 2024 году </t>
  </si>
  <si>
    <t>Кредиты, привлекаемые сельским поселением  Назаровка из других бюджетов бюджетной системы Российской Федерации</t>
  </si>
  <si>
    <t xml:space="preserve">Программа муниципальных  внутренних заимствований сельского поселения Назаровка муниципального района Клявлинский Самарской области  на 2025год
  </t>
  </si>
  <si>
    <t>Привлечение средств                                        в 2025 году</t>
  </si>
  <si>
    <t xml:space="preserve">Погашение основного долга в 2025 году </t>
  </si>
  <si>
    <t>Кредиты, привлекаемые сельским поселением  Назаровка муниципального района Клявлинский Самарской области  из других бюджетов бюджетной системы Российской Федерации</t>
  </si>
  <si>
    <t>Приложение 10</t>
  </si>
  <si>
    <t xml:space="preserve">                                                                                                                                                                                                                     "О бюджете сельского поселения Назаровка муниципального района Клявлинский Самарской области</t>
  </si>
  <si>
    <t xml:space="preserve">Направление
(цель)
гарантирования
</t>
  </si>
  <si>
    <t xml:space="preserve">Категория
(наименование)
принципала
</t>
  </si>
  <si>
    <t xml:space="preserve">Объем гарантий
по направлению
(цели),
тыс. рублей
</t>
  </si>
  <si>
    <t xml:space="preserve">Сумма
предоставляемой
в 2022 году
гарантии,
тыс.рублей
</t>
  </si>
  <si>
    <t xml:space="preserve">Наличие права регрессного
требования
</t>
  </si>
  <si>
    <t xml:space="preserve">Проверка
финансового состояния принципала
</t>
  </si>
  <si>
    <t>Муниципальные гарантии, предоставляемые в целях обеспечения заимствований, привлекаемых на реализацию инвестиционных проектов</t>
  </si>
  <si>
    <t>Муниципальные образования и юридические лица</t>
  </si>
  <si>
    <t>Общий объем гарантий</t>
  </si>
  <si>
    <t>-</t>
  </si>
  <si>
    <t xml:space="preserve">Сумма
предоставляемой
в 2023 году
гарантии,
тыс.рублей
</t>
  </si>
  <si>
    <t>Программа муниципальных  гарантий сельского поселения Назаровка муниципального района Клявлинский Самарской области  на 2024 год</t>
  </si>
  <si>
    <t xml:space="preserve">Сумма
предоставляемой
в 2024 году
гарантии,
тыс.рублей
</t>
  </si>
  <si>
    <t>в том числе за счет безвозмездных поступлений имеющие целевое назначение из вышестоящих бюджетов</t>
  </si>
  <si>
    <t>Программа муниципальных  гарантий сельского поселения Назаровка муниципального района Клявлинский Самарской области  на 2025 год</t>
  </si>
  <si>
    <t>"О бюджете сельского поселения Назаровка муниципального района Клявлинский Самарской области                                                                                       на 2024 год и плановый период 2025 и 2026 годов''</t>
  </si>
  <si>
    <r>
      <rPr>
        <b/>
        <sz val="12"/>
        <rFont val="Times New Roman"/>
        <family val="1"/>
        <charset val="204"/>
      </rPr>
      <t>Статья  5.</t>
    </r>
    <r>
      <rPr>
        <sz val="12"/>
        <rFont val="Times New Roman"/>
        <family val="1"/>
        <charset val="204"/>
      </rPr>
      <t xml:space="preserve">
         Образовать  в расходной части бюджета сельского поселения Назаровка муниципального района Клявлинский Самарской области резервный фонд местной администрации:
в 2024 году – 30,000 тыс.рублей;
в 2025 году – 15,000 тыс. рублей;
в 2026 году – 15,000 тыс. рублей;
</t>
    </r>
  </si>
  <si>
    <t>на 2024 год и плановый период 2025 и 2026 годов"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</si>
  <si>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Назаровка муниципального района Клявлинский Самарской области на плановый период 2025-2026 годов. </t>
  </si>
  <si>
    <t>2026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</si>
  <si>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Назаровка муниципального района Клявлинский Самарской области на 2024 год.</t>
  </si>
  <si>
    <t>Программа муниципальных  гарантий сельского поселения Назаровка муниципального района Клявлинский Самарской области  на 2026 год</t>
  </si>
  <si>
    <t xml:space="preserve">Программа муниципальных  внутренних заимствований сельского поселения Назаровка муниципального района Клявлинский Самарской области  на 2026год
  </t>
  </si>
  <si>
    <t>Привлечение средств                                        в 2026 году</t>
  </si>
  <si>
    <t xml:space="preserve">Погашение основного долга в 2026 году </t>
  </si>
  <si>
    <t xml:space="preserve">Источники внутреннего финансирования дефицита бюджета  сельского поселения Назаровка муниципального района Клявлинский Самарской области на 2024 год и на плановый период  2025 - 2026 годов
  </t>
  </si>
  <si>
    <t xml:space="preserve">Ведомственная структура расходов бюджета сельского поселения Назаровка муниципального района Клявлинский Самарской области на плановый период 2025-2026 годов  
</t>
  </si>
  <si>
    <t>Муниципальная программа "Развитие органов местного самоуправления и решение вопросов местного значения сельского поселения Назаровка муниципального района Клявлинский Самарской области на 2018-2026 годы"</t>
  </si>
  <si>
    <t>Муниципальная программа "Модернизация и развитие автомобильных дорог общего пользования местного значения в границах населенных пунктов сельского поселения Назаровка муниципального района Клявлинский Самарской области на 2018-2026 годы"</t>
  </si>
  <si>
    <t>Приложение 2</t>
  </si>
  <si>
    <t xml:space="preserve">Ведомственная структура расходов бюджета сельского поселения Назаровка муниципального района Клявлинский Самарской области на 2024  год 
  </t>
  </si>
  <si>
    <t>Доходы бюджета сельского поселения Назаровка муниципального района Клявлинский Самарской области на  2024 год и плановый период 2025 и 2026 годов по кодам видов доходов, подвидов доходов, классификации операций сектора государственного управления, относящихся к доходам бюджетов</t>
  </si>
  <si>
    <t xml:space="preserve">Приложение №1
к решению Собрания представителей сельского поселения Назаровка 
муниципального района Клявлинский Самарской области "О бюджете 
сельского поселения Назаровка муниципального района Клявлинский 
Самарской области и на 2024 год и плановый период 2025 и 2026 годов''
</t>
  </si>
  <si>
    <r>
      <rPr>
        <b/>
        <sz val="12"/>
        <rFont val="Times New Roman"/>
        <family val="1"/>
        <charset val="204"/>
      </rPr>
      <t>Статья  7.</t>
    </r>
    <r>
      <rPr>
        <sz val="12"/>
        <rFont val="Times New Roman"/>
        <family val="1"/>
        <charset val="204"/>
      </rPr>
      <t xml:space="preserve">
         Утвердить доходы бюджета сельского поселения Назаровка муниципального района Клявлинский Самарской области на  2024 год и плановый период 2025 и 2026 годов по кодам видов доходов, подвидов доходов, классификации операций сектора государственного управления, относящихся к доходам бюджетов согласно приложению  1 к настоящему Решению
</t>
    </r>
  </si>
  <si>
    <r>
      <rPr>
        <b/>
        <sz val="12"/>
        <rFont val="Times New Roman"/>
        <family val="1"/>
        <charset val="204"/>
      </rPr>
      <t>Статья  10.</t>
    </r>
    <r>
      <rPr>
        <sz val="12"/>
        <rFont val="Times New Roman"/>
        <family val="1"/>
        <charset val="204"/>
      </rPr>
      <t xml:space="preserve">
          Утвердить источники внутреннего финансирования дефицита бюджета  сельского поселения Назаровка муниципального района Клявлинский Самарской области на  2024 год и плановый период 2025 - 2026 годов согласно приложению 6 к настоящему Решению.
</t>
    </r>
  </si>
  <si>
    <r>
      <rPr>
        <b/>
        <sz val="12"/>
        <rFont val="Times New Roman"/>
        <family val="1"/>
        <charset val="204"/>
      </rPr>
      <t>Статья  6.</t>
    </r>
    <r>
      <rPr>
        <sz val="12"/>
        <rFont val="Times New Roman"/>
        <family val="1"/>
        <charset val="204"/>
      </rPr>
      <t xml:space="preserve">
         Утвердить объем бюджетных ассигнований дорожного фонда сельского поселения Назаровка муниципального района Клявлинский Самарской области:
в 2024 году – 1 261,622 тыс. рублей;
в 2025году –  1 282,838 тыс. рублей;
в 2026 году – 1 312,384 тыс. рублей;
</t>
    </r>
  </si>
  <si>
    <t>Коммунальное хозяйство</t>
  </si>
  <si>
    <r>
      <rPr>
        <b/>
        <sz val="12"/>
        <rFont val="Times New Roman"/>
        <family val="1"/>
        <charset val="204"/>
      </rPr>
      <t>Статья  12.</t>
    </r>
    <r>
      <rPr>
        <sz val="12"/>
        <rFont val="Times New Roman"/>
        <family val="1"/>
        <charset val="204"/>
      </rPr>
      <t xml:space="preserve">
         1. Установить верхний предел муниципального внутреннего долга:
на 1 января 2025 года – в сумме  0,000 тыс. рублей, в том числе верхний предел долга по муниципальным гарантиям в валюте Российской Федерации – в сумме  0,000 тыс. рублей. 
на 1 января 2026 года – в сумме  0,000 тыс. рублей, в том числе верхний предел долга по муниципальным гарантиям в валюте Российской Федерации – в сумме  0,000 тыс. рублей. 
на 1 января 2027 года – в сумме  0,000 тыс. рублей, в том числе верхний предел долга по муниципальным гарантиям в валюте Российской Федерации – в сумме  0,000 тыс. рублей. 
         2. Установить предельные объемы расходов на обслуживание муниципального долга:
в 2024 году – 0,000 тыс. рублей;
в 2025 году – 0,000 тыс. рублей;
в 2026 году – 0,000 тыс. рублей;
</t>
    </r>
  </si>
  <si>
    <r>
      <rPr>
        <b/>
        <sz val="12"/>
        <rFont val="Times New Roman"/>
        <family val="1"/>
        <charset val="204"/>
      </rPr>
      <t>Статья  13.</t>
    </r>
    <r>
      <rPr>
        <sz val="12"/>
        <rFont val="Times New Roman"/>
        <family val="1"/>
        <charset val="204"/>
      </rPr>
      <t xml:space="preserve">
         Утвердить программы муниципальных внутренних  заимствований сельского поселения Назаровка муниципального района Клявлинский Самарской области на  2024 год и плановый период 2025 и 2026 годов согласно приложению 7 к настоящему Решению.
</t>
    </r>
  </si>
  <si>
    <r>
      <rPr>
        <b/>
        <sz val="12"/>
        <rFont val="Times New Roman"/>
        <family val="1"/>
        <charset val="204"/>
      </rPr>
      <t>Статья  16.</t>
    </r>
    <r>
      <rPr>
        <sz val="12"/>
        <rFont val="Times New Roman"/>
        <family val="1"/>
        <charset val="204"/>
      </rPr>
      <t xml:space="preserve">
         Утвердить 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Назаровка муниципального района Клявлинский Самарской области на плановый период 2024-2025 годов согласно приложению 10  к настоящему Решению.
</t>
    </r>
  </si>
  <si>
    <r>
      <rPr>
        <b/>
        <sz val="12"/>
        <rFont val="Times New Roman"/>
        <family val="1"/>
        <charset val="204"/>
      </rPr>
      <t>Статья  14.</t>
    </r>
    <r>
      <rPr>
        <sz val="12"/>
        <rFont val="Times New Roman"/>
        <family val="1"/>
        <charset val="204"/>
      </rPr>
      <t xml:space="preserve">
       Утвердить  программы муниципальных  гарантий сельского поселения Назаровка муниципального района Клявлинский Самарской области на  2024 год и плановый период 2025 и 2026 годов согласно приложению 8 к настоящему Решению.
</t>
    </r>
  </si>
  <si>
    <t>01</t>
  </si>
  <si>
    <t>00</t>
  </si>
  <si>
    <t>02</t>
  </si>
  <si>
    <t>04</t>
  </si>
  <si>
    <t>06</t>
  </si>
  <si>
    <t>11</t>
  </si>
  <si>
    <t xml:space="preserve">Рз </t>
  </si>
  <si>
    <t xml:space="preserve">  Пр</t>
  </si>
  <si>
    <t>13</t>
  </si>
  <si>
    <t>03</t>
  </si>
  <si>
    <t>10</t>
  </si>
  <si>
    <t>09</t>
  </si>
  <si>
    <t>05</t>
  </si>
  <si>
    <t>07</t>
  </si>
  <si>
    <t>08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</si>
  <si>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</si>
  <si>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</si>
  <si>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</si>
  <si>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</si>
  <si>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</si>
  <si>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</si>
  <si>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ФИЗИЧЕСКАЯ КУЛЬТУРА И СПОРТ</t>
  </si>
  <si>
    <t xml:space="preserve">Рз  </t>
  </si>
  <si>
    <t>ЖИЛИЩНО-КОММУНАЛЬНОЕ ХОЗЯЙСТВА</t>
  </si>
  <si>
    <r>
      <rPr>
        <b/>
        <sz val="12"/>
        <rFont val="Times New Roman"/>
        <family val="1"/>
        <charset val="204"/>
      </rPr>
      <t>Статья  8.</t>
    </r>
    <r>
      <rPr>
        <sz val="12"/>
        <rFont val="Times New Roman"/>
        <family val="1"/>
        <charset val="204"/>
      </rPr>
      <t xml:space="preserve">
         1. Утвердить ведомственную структуру расходов бюджета сельского поселения Назаровка муниципального района Клявлинский Самарской области на 2024  год согласно приложению 2 к настоящему Решению.
         2. Утвердить распределение бюджетных ассигнований по разделам, подразделам, целевым статьям (муниципальным программами непрограммным направлениям деятельности), группам и подгруппам) видов расходов классификации расходов бюджета сельского поселения Назаровка муниципального района Клявлинский Самарской области на 2024 год согласно приложению 3 к настоящему Решению.
</t>
    </r>
  </si>
  <si>
    <t xml:space="preserve"> Распределение бюджетных ассигнований по разделам, подразделам, целевым статьям (муниципальным программами непрограммным направлениям деятельности), группам и подгруппам) видов расходов классификации расходов бюджета сельского поселения Назаровка муниципального района Клявлинский Самарской области на 2024 год
  </t>
  </si>
  <si>
    <t xml:space="preserve"> Распределение бюджетных ассигнований по разделам, подразделам, целевым статьям (муниципальным программами непрограммным направлениям деятельности), группам и подгруппам) видов расходов классификации расходов бюджета сельского поселения Назаровка муниципального района Клявлинский Самарской области  на плановый период 2025-2026 годов  
</t>
  </si>
  <si>
    <r>
      <rPr>
        <b/>
        <sz val="12"/>
        <rFont val="Times New Roman"/>
        <family val="1"/>
        <charset val="204"/>
      </rPr>
      <t>Статья 9.</t>
    </r>
    <r>
      <rPr>
        <sz val="12"/>
        <rFont val="Times New Roman"/>
        <family val="1"/>
        <charset val="204"/>
      </rPr>
      <t xml:space="preserve">
         1. Утвердить ведомственную структуру расходов бюджета сельского поселения Назаровка муниципального района Клявлинский Самарской области на плановый период 2025-2026 годов   согласно приложению 4 к настоящему Решению.
         2. Утвердить распределение бюджетных ассигнований по разделам, подразделам, целевым статьям (муниципальным программами непрограммным направлениям деятельности), группам и подгруппам) видов расходов классификации расходов бюджета сельского поселения Назаровка муниципального района Клявлинский Самарской области  на плановый период 2025-2026 годов    согласно приложению 5 к настоящему Решению.
</t>
    </r>
  </si>
  <si>
    <t>Сельское хозяйство и рыболовство</t>
  </si>
  <si>
    <r>
      <rPr>
        <b/>
        <sz val="12"/>
        <rFont val="Times New Roman"/>
        <family val="1"/>
        <charset val="204"/>
      </rPr>
      <t>Статья  15.</t>
    </r>
    <r>
      <rPr>
        <sz val="12"/>
        <rFont val="Times New Roman"/>
        <family val="1"/>
        <charset val="204"/>
      </rPr>
      <t xml:space="preserve">
       Утвердить 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Назаровка муниципального района Клявлинский Самарской области на 2024 год согласно приложению 9 к настоящему Решению.
</t>
    </r>
  </si>
  <si>
    <t>100</t>
  </si>
  <si>
    <t>110</t>
  </si>
  <si>
    <t xml:space="preserve">Приложение №11
к решению Собрания представителей сельского поселения Назаровка 
муниципального района Клявлинский Самарской области "О бюджете 
сельского поселения Назаровка муниципального района Клявлинский 
Самарской области и на 2024 год и плановый период 2025 и 2026 годов''
</t>
  </si>
  <si>
    <t>Иные межбюджетные трансферты на осуществление части полномочий по решению вопросов местного значения сельского поселения Назаровка муниципального района Клявлинский Самарской области при их передаче на уровень муниципального района Клявлинский Самарской области в соответствии с заключенными соглашениями</t>
  </si>
  <si>
    <t>Распределение межбюджетных трансфертов, предоставляемых бюджету   муниципального района Клявлинский Самарской области из бюджета сельского поселения Назаровка муниципального района Клявлинский Самарской области  на 2024 год  и плановый период 2025-2026 годов</t>
  </si>
  <si>
    <t xml:space="preserve">РОССИЙСКАЯ ФЕДЕРАЦИЯ
РЕШЕНИЕ
Собрания представителей
сельского поселения
Назаровка 
муниципального района Клявлинский
Самарской области
от 25.12.2023 № 40
</t>
  </si>
  <si>
    <t>Субсидии бюджетам сельских поселений на подготовку проектов межевания земельных участков  и на проведение кадастровых работ</t>
  </si>
  <si>
    <t>53220225599100000150</t>
  </si>
  <si>
    <r>
      <rPr>
        <b/>
        <sz val="12"/>
        <rFont val="Times New Roman"/>
        <family val="1"/>
        <charset val="204"/>
      </rPr>
      <t>Статья  11.</t>
    </r>
    <r>
      <rPr>
        <sz val="12"/>
        <rFont val="Times New Roman"/>
        <family val="1"/>
        <charset val="204"/>
      </rPr>
      <t xml:space="preserve">
         Утвердить объем межбюджетных трансфертов, предоставляемых из бюджета сельского поселения в бюджет муниципального района:
в 2024 году –  250,383 тыс. рублей;
в 2025 году –  250,383 тыс. рублей;
в 2026 году –  250,383 тыс. рублей                                                                                                                                                                                            2.Утвердить распределение межбюджетных трансфертов, предоставляемых бюджету   муниципального района Клявлинский Самарской области из бюджета сельского поселения Назаровка муниципального района Клявлинский Самарской области  на 2024 год  и плановый период 2025-2026 годов согласно приложению 11 к настоящему Решению.
</t>
    </r>
  </si>
  <si>
    <r>
      <rPr>
        <b/>
        <sz val="12"/>
        <rFont val="Times New Roman"/>
        <family val="1"/>
        <charset val="204"/>
      </rPr>
      <t>Статья 2.</t>
    </r>
    <r>
      <rPr>
        <sz val="12"/>
        <rFont val="Times New Roman"/>
        <family val="1"/>
        <charset val="204"/>
      </rPr>
      <t xml:space="preserve">
         Утвердить общий объем условно утвержденных расходов:
на 2025 год: – 206,048 тыс. рублей;
на 2026 год: – 422,935 тыс.рублей.
</t>
    </r>
  </si>
  <si>
    <r>
      <rPr>
        <b/>
        <sz val="12"/>
        <rFont val="Times New Roman"/>
        <family val="1"/>
        <charset val="204"/>
      </rPr>
      <t>Статья  4.</t>
    </r>
    <r>
      <rPr>
        <sz val="12"/>
        <rFont val="Times New Roman"/>
        <family val="1"/>
        <charset val="204"/>
      </rPr>
      <t xml:space="preserve">
         1. Утвердить объем межбюджетных трансфертов, получаемых из областного бюджета:
в 2024 году –     255,000 тыс. рублей;
в 2025 году -     269,000 тыс. рублей;
в 2026 году –     287,000 тыс. рублей;
         2. Утвердить объем безвозмездных поступлений в доход бюджета сельского поселения:
в 2024 году –  7 804,647 тыс. рублей;
в 2025 году –  6 359,965 тыс. рублей;
в 2026 году –  6 493,878 тыс. рублей;
        3. Утвердить объем межбюджетных трансфертов, получаемых из бюджета муниципального района:
в 2024 году –  7 549,647 тыс. рублей
в 2025 году –  6 090,965 тыс. рублей;
в 2026 году –  6 206,878 тыс. рублей;
</t>
    </r>
  </si>
  <si>
    <r>
      <rPr>
        <b/>
        <sz val="12"/>
        <rFont val="Times New Roman"/>
        <family val="1"/>
        <charset val="204"/>
      </rPr>
      <t>Статья  17.</t>
    </r>
    <r>
      <rPr>
        <sz val="12"/>
        <rFont val="Times New Roman"/>
        <family val="1"/>
        <charset val="204"/>
      </rPr>
      <t xml:space="preserve">
         1. Настоящее Решение вступает в силу с 1 января 2024 года  и действует по 31 декабря  2026 года.                                                                                       
         2. Со дня вступления в силу настоящего Решения признать утратившим силу решение Собрания представителей сельского поселения Назаровка муниципального района Клявлинский Самарской области № 29 от 28.12.2022 г. «О  бюджете сельского поселения Назаровка муниципального района Клявлинский Самарской области на 2023 год и плановый период 2024 и 2025 годов»</t>
    </r>
  </si>
  <si>
    <r>
      <rPr>
        <b/>
        <sz val="12"/>
        <rFont val="Times New Roman"/>
        <family val="1"/>
        <charset val="204"/>
      </rPr>
      <t>Статья  3.</t>
    </r>
    <r>
      <rPr>
        <sz val="12"/>
        <rFont val="Times New Roman"/>
        <family val="1"/>
        <charset val="204"/>
      </rPr>
      <t xml:space="preserve">
         Утвердить общий объем бюджетных ассигнований, направляемых на исполнение публичных нормативных обязательств:
в 2024 году – 0,000 тыс. рублей;
в 2025 году – 0,000 тыс. рублей;
в 2026 году – 0,000 тыс. рублей
</t>
    </r>
  </si>
  <si>
    <r>
      <rPr>
        <b/>
        <sz val="12"/>
        <rFont val="Times New Roman"/>
        <family val="1"/>
        <charset val="204"/>
      </rPr>
      <t>Статья 1.</t>
    </r>
    <r>
      <rPr>
        <sz val="12"/>
        <rFont val="Times New Roman"/>
        <family val="1"/>
        <charset val="204"/>
      </rPr>
      <t xml:space="preserve">
         1. Утвердить основные характеристики  бюджета сельского поселения на 2024 год: 
общий объем доходов  –  10 874,219 тыс. рублей;
общий объем расходов – 10 874,219 тыс. рублей;
дефицит – 0,000 тыс.рублей.
        2. Утвердить основные характеристики  бюджета сельского поселения на 2025 год: 
общий объем доходов  – 9 518,068 тыс. рублей;
общий объем расходов –9 518,068 тыс. рублей;
дефицит – 0,000 тыс.рублей.
        3. Утвердить основные характеристики  бюджета сельского поселения на 2026год: 
общий объем доходов  –  9 752,853 тыс. рублей;
общий объем расходов – 9 752,853 тыс. рублей;
дефицит – 0,000 тыс.рублей.
</t>
    </r>
  </si>
  <si>
    <t>Приложение 3</t>
  </si>
  <si>
    <t>Приложение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</si>
</sst>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_р_._-;\-* #,##0.00_р_._-;_-* &quot;-&quot;??_р_._-;_-@_-"/>
    <numFmt numFmtId="165" formatCode="0000"/>
    <numFmt numFmtId="166" formatCode="#,##0.000"/>
    <numFmt numFmtId="167" formatCode="_(* #,##0.00_);_(* \(#,##0.00\);_(* &quot;-&quot;??_);_(@_)"/>
    <numFmt numFmtId="168" formatCode="000"/>
    <numFmt numFmtId="169" formatCode="0000000000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00000"/>
    <numFmt numFmtId="173" formatCode="0.000"/>
  </numFmts>
  <fonts count="25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Arial Cyr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</font>
    <font>
      <b/>
      <sz val="14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2" fillId="0" borderId="0"/>
    <xf numFmtId="0" fontId="4" fillId="0" borderId="0"/>
    <xf numFmtId="0" fontId="2" fillId="0" borderId="0"/>
    <xf numFmtId="0" fontId="6" fillId="0" borderId="0"/>
    <xf numFmtId="167" fontId="2" fillId="0" borderId="0" applyFont="0" applyFill="0" applyBorder="0" applyAlignment="0" applyProtection="0"/>
    <xf numFmtId="164" fontId="2" fillId="0" borderId="0" applyFill="0" applyBorder="0" applyAlignment="0" applyProtection="0"/>
    <xf numFmtId="0" fontId="2" fillId="0" borderId="0"/>
    <xf numFmtId="170" fontId="9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9" fontId="2" fillId="0" borderId="0" applyFont="0" applyFill="0" applyBorder="0" applyAlignment="0" applyProtection="0"/>
    <xf numFmtId="164" fontId="9" fillId="0" borderId="0" applyFont="0" applyFill="0" applyBorder="0" applyAlignment="0" applyProtection="0"/>
    <xf numFmtId="171" fontId="9" fillId="0" borderId="0" applyFont="0" applyFill="0" applyBorder="0" applyAlignment="0" applyProtection="0"/>
  </cellStyleXfs>
  <cellXfs count="308">
    <xf numFmtId="0" fontId="0" fillId="0" borderId="0" xfId="0"/>
    <xf numFmtId="49" fontId="7" fillId="0" borderId="0" xfId="4" applyNumberFormat="1" applyFont="1" applyFill="1"/>
    <xf numFmtId="0" fontId="3" fillId="0" borderId="0" xfId="1" applyFont="1" applyFill="1" applyBorder="1" applyAlignment="1"/>
    <xf numFmtId="0" fontId="3" fillId="0" borderId="0" xfId="3" applyFont="1" applyFill="1" applyBorder="1" applyAlignment="1"/>
    <xf numFmtId="0" fontId="6" fillId="0" borderId="0" xfId="4"/>
    <xf numFmtId="49" fontId="7" fillId="0" borderId="0" xfId="4" applyNumberFormat="1" applyFont="1"/>
    <xf numFmtId="166" fontId="3" fillId="2" borderId="8" xfId="4" applyNumberFormat="1" applyFont="1" applyFill="1" applyBorder="1"/>
    <xf numFmtId="0" fontId="0" fillId="2" borderId="0" xfId="0" applyFill="1"/>
    <xf numFmtId="0" fontId="3" fillId="2" borderId="1" xfId="1" applyNumberFormat="1" applyFont="1" applyFill="1" applyBorder="1" applyAlignment="1" applyProtection="1">
      <alignment horizontal="left" vertical="distributed" wrapText="1"/>
      <protection hidden="1"/>
    </xf>
    <xf numFmtId="0" fontId="11" fillId="0" borderId="0" xfId="0" applyFont="1"/>
    <xf numFmtId="0" fontId="0" fillId="3" borderId="0" xfId="0" applyFill="1"/>
    <xf numFmtId="0" fontId="12" fillId="0" borderId="0" xfId="0" applyFont="1"/>
    <xf numFmtId="0" fontId="13" fillId="2" borderId="1" xfId="2" applyFont="1" applyFill="1" applyBorder="1" applyAlignment="1" applyProtection="1">
      <alignment wrapText="1"/>
    </xf>
    <xf numFmtId="0" fontId="6" fillId="2" borderId="0" xfId="4" applyFill="1"/>
    <xf numFmtId="166" fontId="3" fillId="2" borderId="16" xfId="4" applyNumberFormat="1" applyFont="1" applyFill="1" applyBorder="1"/>
    <xf numFmtId="49" fontId="7" fillId="2" borderId="0" xfId="4" applyNumberFormat="1" applyFont="1" applyFill="1"/>
    <xf numFmtId="0" fontId="3" fillId="2" borderId="0" xfId="1" applyFont="1" applyFill="1" applyBorder="1" applyAlignment="1"/>
    <xf numFmtId="0" fontId="0" fillId="2" borderId="0" xfId="0" applyFill="1" applyProtection="1"/>
    <xf numFmtId="166" fontId="5" fillId="2" borderId="8" xfId="1" applyNumberFormat="1" applyFont="1" applyFill="1" applyBorder="1" applyAlignment="1" applyProtection="1">
      <alignment horizontal="center" wrapText="1"/>
      <protection hidden="1"/>
    </xf>
    <xf numFmtId="0" fontId="3" fillId="2" borderId="10" xfId="1" applyNumberFormat="1" applyFont="1" applyFill="1" applyBorder="1" applyAlignment="1" applyProtection="1">
      <alignment horizontal="left" vertical="distributed" wrapText="1"/>
      <protection hidden="1"/>
    </xf>
    <xf numFmtId="0" fontId="3" fillId="2" borderId="15" xfId="1" applyNumberFormat="1" applyFont="1" applyFill="1" applyBorder="1" applyAlignment="1" applyProtection="1">
      <alignment horizontal="left" vertical="distributed" wrapText="1"/>
      <protection hidden="1"/>
    </xf>
    <xf numFmtId="49" fontId="6" fillId="2" borderId="0" xfId="4" applyNumberFormat="1" applyFont="1" applyFill="1" applyAlignment="1">
      <alignment vertical="distributed" wrapText="1"/>
    </xf>
    <xf numFmtId="166" fontId="3" fillId="2" borderId="0" xfId="4" applyNumberFormat="1" applyFont="1" applyFill="1"/>
    <xf numFmtId="0" fontId="14" fillId="2" borderId="1" xfId="2" applyFont="1" applyFill="1" applyBorder="1" applyAlignment="1" applyProtection="1">
      <alignment wrapText="1"/>
    </xf>
    <xf numFmtId="0" fontId="3" fillId="2" borderId="1" xfId="2" applyFont="1" applyFill="1" applyBorder="1" applyAlignment="1" applyProtection="1">
      <alignment wrapText="1"/>
    </xf>
    <xf numFmtId="0" fontId="13" fillId="2" borderId="1" xfId="2" applyFont="1" applyFill="1" applyBorder="1" applyAlignment="1" applyProtection="1">
      <alignment horizontal="left" wrapText="1"/>
    </xf>
    <xf numFmtId="169" fontId="3" fillId="0" borderId="1" xfId="10" applyNumberFormat="1" applyFont="1" applyFill="1" applyBorder="1" applyAlignment="1" applyProtection="1">
      <alignment horizontal="left" vertical="center" wrapText="1"/>
      <protection hidden="1"/>
    </xf>
    <xf numFmtId="166" fontId="3" fillId="2" borderId="9" xfId="4" applyNumberFormat="1" applyFont="1" applyFill="1" applyBorder="1"/>
    <xf numFmtId="166" fontId="3" fillId="2" borderId="6" xfId="4" applyNumberFormat="1" applyFont="1" applyFill="1" applyBorder="1"/>
    <xf numFmtId="0" fontId="8" fillId="2" borderId="1" xfId="4" applyNumberFormat="1" applyFont="1" applyFill="1" applyBorder="1" applyAlignment="1">
      <alignment horizontal="center" wrapText="1"/>
    </xf>
    <xf numFmtId="0" fontId="13" fillId="2" borderId="6" xfId="2" applyFont="1" applyFill="1" applyBorder="1" applyAlignment="1" applyProtection="1">
      <alignment horizontal="left" wrapText="1"/>
    </xf>
    <xf numFmtId="0" fontId="8" fillId="2" borderId="6" xfId="4" applyNumberFormat="1" applyFont="1" applyFill="1" applyBorder="1" applyAlignment="1">
      <alignment horizontal="center" wrapText="1"/>
    </xf>
    <xf numFmtId="166" fontId="6" fillId="0" borderId="0" xfId="4" applyNumberFormat="1"/>
    <xf numFmtId="0" fontId="5" fillId="2" borderId="1" xfId="1" applyNumberFormat="1" applyFont="1" applyFill="1" applyBorder="1" applyAlignment="1" applyProtection="1">
      <alignment horizontal="left" vertical="distributed" wrapText="1"/>
      <protection hidden="1"/>
    </xf>
    <xf numFmtId="166" fontId="5" fillId="2" borderId="9" xfId="4" applyNumberFormat="1" applyFont="1" applyFill="1" applyBorder="1"/>
    <xf numFmtId="0" fontId="14" fillId="2" borderId="1" xfId="2" applyFont="1" applyFill="1" applyBorder="1" applyAlignment="1" applyProtection="1">
      <alignment horizontal="left" wrapText="1"/>
    </xf>
    <xf numFmtId="0" fontId="14" fillId="2" borderId="6" xfId="2" applyFont="1" applyFill="1" applyBorder="1" applyAlignment="1" applyProtection="1">
      <alignment horizontal="left" wrapText="1"/>
    </xf>
    <xf numFmtId="0" fontId="3" fillId="2" borderId="0" xfId="1" applyFont="1" applyFill="1" applyBorder="1" applyAlignment="1" applyProtection="1">
      <alignment horizontal="right"/>
    </xf>
    <xf numFmtId="0" fontId="3" fillId="0" borderId="0" xfId="1" applyFont="1" applyFill="1" applyBorder="1" applyAlignment="1" applyProtection="1">
      <alignment horizontal="right"/>
    </xf>
    <xf numFmtId="0" fontId="0" fillId="0" borderId="0" xfId="0" applyFill="1" applyProtection="1"/>
    <xf numFmtId="166" fontId="5" fillId="0" borderId="9" xfId="1" applyNumberFormat="1" applyFont="1" applyFill="1" applyBorder="1" applyAlignment="1" applyProtection="1">
      <alignment horizontal="center" wrapText="1"/>
      <protection hidden="1"/>
    </xf>
    <xf numFmtId="166" fontId="5" fillId="0" borderId="9" xfId="4" applyNumberFormat="1" applyFont="1" applyFill="1" applyBorder="1"/>
    <xf numFmtId="166" fontId="3" fillId="0" borderId="9" xfId="4" applyNumberFormat="1" applyFont="1" applyFill="1" applyBorder="1"/>
    <xf numFmtId="166" fontId="5" fillId="0" borderId="6" xfId="4" applyNumberFormat="1" applyFont="1" applyFill="1" applyBorder="1"/>
    <xf numFmtId="166" fontId="3" fillId="0" borderId="6" xfId="4" applyNumberFormat="1" applyFont="1" applyFill="1" applyBorder="1"/>
    <xf numFmtId="166" fontId="3" fillId="0" borderId="16" xfId="4" applyNumberFormat="1" applyFont="1" applyFill="1" applyBorder="1"/>
    <xf numFmtId="166" fontId="3" fillId="0" borderId="8" xfId="4" applyNumberFormat="1" applyFont="1" applyFill="1" applyBorder="1"/>
    <xf numFmtId="166" fontId="15" fillId="0" borderId="0" xfId="4" applyNumberFormat="1" applyFont="1" applyFill="1"/>
    <xf numFmtId="166" fontId="6" fillId="0" borderId="0" xfId="4" applyNumberFormat="1" applyFont="1" applyFill="1"/>
    <xf numFmtId="0" fontId="3" fillId="0" borderId="1" xfId="2" applyFont="1" applyFill="1" applyBorder="1" applyAlignment="1" applyProtection="1">
      <alignment wrapText="1"/>
    </xf>
    <xf numFmtId="0" fontId="3" fillId="0" borderId="1" xfId="1" applyNumberFormat="1" applyFont="1" applyFill="1" applyBorder="1" applyAlignment="1" applyProtection="1">
      <alignment horizontal="center" vertical="distributed" wrapText="1"/>
      <protection hidden="1"/>
    </xf>
    <xf numFmtId="0" fontId="3" fillId="0" borderId="0" xfId="2" applyFont="1" applyFill="1" applyAlignment="1" applyProtection="1">
      <alignment wrapText="1"/>
    </xf>
    <xf numFmtId="165" fontId="3" fillId="0" borderId="2" xfId="3" applyNumberFormat="1" applyFont="1" applyFill="1" applyBorder="1" applyAlignment="1" applyProtection="1">
      <alignment wrapText="1"/>
      <protection hidden="1"/>
    </xf>
    <xf numFmtId="0" fontId="3" fillId="0" borderId="2" xfId="1" applyNumberFormat="1" applyFont="1" applyFill="1" applyBorder="1" applyAlignment="1" applyProtection="1">
      <alignment horizontal="center" wrapText="1"/>
      <protection hidden="1"/>
    </xf>
    <xf numFmtId="166" fontId="3" fillId="0" borderId="3" xfId="1" applyNumberFormat="1" applyFont="1" applyFill="1" applyBorder="1" applyAlignment="1" applyProtection="1">
      <alignment horizontal="center" wrapText="1"/>
      <protection hidden="1"/>
    </xf>
    <xf numFmtId="0" fontId="3" fillId="0" borderId="0" xfId="1" applyFont="1" applyFill="1" applyBorder="1" applyAlignment="1" applyProtection="1"/>
    <xf numFmtId="0" fontId="2" fillId="0" borderId="0" xfId="0" applyFont="1" applyFill="1" applyProtection="1"/>
    <xf numFmtId="0" fontId="3" fillId="0" borderId="0" xfId="1" applyFont="1" applyFill="1" applyBorder="1" applyAlignment="1" applyProtection="1">
      <alignment horizontal="center"/>
    </xf>
    <xf numFmtId="166" fontId="5" fillId="0" borderId="3" xfId="1" applyNumberFormat="1" applyFont="1" applyFill="1" applyBorder="1" applyAlignment="1" applyProtection="1">
      <alignment horizontal="center" wrapText="1"/>
      <protection hidden="1"/>
    </xf>
    <xf numFmtId="168" fontId="5" fillId="0" borderId="1" xfId="1" applyNumberFormat="1" applyFont="1" applyFill="1" applyBorder="1" applyAlignment="1" applyProtection="1">
      <alignment horizontal="center" vertical="distributed"/>
      <protection hidden="1"/>
    </xf>
    <xf numFmtId="49" fontId="5" fillId="0" borderId="5" xfId="1" applyNumberFormat="1" applyFont="1" applyFill="1" applyBorder="1" applyAlignment="1" applyProtection="1">
      <alignment horizontal="center" vertical="distributed" wrapText="1"/>
      <protection hidden="1"/>
    </xf>
    <xf numFmtId="165" fontId="5" fillId="0" borderId="2" xfId="3" applyNumberFormat="1" applyFont="1" applyFill="1" applyBorder="1" applyAlignment="1" applyProtection="1">
      <alignment wrapText="1"/>
      <protection hidden="1"/>
    </xf>
    <xf numFmtId="0" fontId="5" fillId="0" borderId="2" xfId="1" applyNumberFormat="1" applyFont="1" applyFill="1" applyBorder="1" applyAlignment="1" applyProtection="1">
      <alignment horizont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distributed" wrapText="1"/>
      <protection hidden="1"/>
    </xf>
    <xf numFmtId="0" fontId="5" fillId="0" borderId="1" xfId="2" applyFont="1" applyFill="1" applyBorder="1" applyAlignment="1" applyProtection="1">
      <alignment wrapText="1"/>
    </xf>
    <xf numFmtId="165" fontId="5" fillId="0" borderId="1" xfId="3" applyNumberFormat="1" applyFont="1" applyFill="1" applyBorder="1" applyAlignment="1" applyProtection="1">
      <alignment horizontal="center" wrapText="1"/>
      <protection hidden="1"/>
    </xf>
    <xf numFmtId="169" fontId="5" fillId="0" borderId="1" xfId="1" applyNumberFormat="1" applyFont="1" applyFill="1" applyBorder="1" applyAlignment="1" applyProtection="1">
      <alignment horizontal="center" wrapText="1"/>
      <protection hidden="1"/>
    </xf>
    <xf numFmtId="166" fontId="5" fillId="0" borderId="3" xfId="1" applyNumberFormat="1" applyFont="1" applyFill="1" applyBorder="1" applyAlignment="1" applyProtection="1">
      <alignment horizontal="right" wrapText="1"/>
      <protection hidden="1"/>
    </xf>
    <xf numFmtId="165" fontId="3" fillId="0" borderId="1" xfId="3" applyNumberFormat="1" applyFont="1" applyFill="1" applyBorder="1" applyAlignment="1" applyProtection="1">
      <alignment horizontal="center" wrapText="1"/>
      <protection hidden="1"/>
    </xf>
    <xf numFmtId="169" fontId="3" fillId="0" borderId="1" xfId="1" applyNumberFormat="1" applyFont="1" applyFill="1" applyBorder="1" applyAlignment="1" applyProtection="1">
      <alignment horizontal="center" wrapText="1"/>
      <protection hidden="1"/>
    </xf>
    <xf numFmtId="0" fontId="3" fillId="0" borderId="1" xfId="1" applyNumberFormat="1" applyFont="1" applyFill="1" applyBorder="1" applyAlignment="1" applyProtection="1">
      <alignment horizontal="center" wrapText="1"/>
      <protection hidden="1"/>
    </xf>
    <xf numFmtId="166" fontId="3" fillId="0" borderId="3" xfId="1" applyNumberFormat="1" applyFont="1" applyFill="1" applyBorder="1" applyAlignment="1" applyProtection="1">
      <alignment horizontal="right" wrapText="1"/>
      <protection hidden="1"/>
    </xf>
    <xf numFmtId="0" fontId="3" fillId="0" borderId="1" xfId="2" applyFont="1" applyFill="1" applyBorder="1" applyAlignment="1" applyProtection="1">
      <alignment horizontal="left" wrapText="1"/>
    </xf>
    <xf numFmtId="165" fontId="3" fillId="0" borderId="1" xfId="3" applyNumberFormat="1" applyFont="1" applyFill="1" applyBorder="1" applyAlignment="1" applyProtection="1">
      <alignment horizontal="distributed" wrapText="1"/>
      <protection hidden="1"/>
    </xf>
    <xf numFmtId="169" fontId="3" fillId="0" borderId="1" xfId="1" applyNumberFormat="1" applyFont="1" applyFill="1" applyBorder="1" applyAlignment="1" applyProtection="1">
      <alignment horizontal="distributed" wrapText="1"/>
      <protection hidden="1"/>
    </xf>
    <xf numFmtId="0" fontId="3" fillId="0" borderId="1" xfId="1" applyNumberFormat="1" applyFont="1" applyFill="1" applyBorder="1" applyAlignment="1" applyProtection="1">
      <alignment horizontal="distributed" wrapText="1"/>
      <protection hidden="1"/>
    </xf>
    <xf numFmtId="49" fontId="3" fillId="0" borderId="1" xfId="0" applyNumberFormat="1" applyFont="1" applyFill="1" applyBorder="1" applyAlignment="1">
      <alignment vertical="distributed"/>
    </xf>
    <xf numFmtId="0" fontId="3" fillId="0" borderId="1" xfId="2" applyFont="1" applyFill="1" applyBorder="1" applyAlignment="1" applyProtection="1"/>
    <xf numFmtId="172" fontId="5" fillId="0" borderId="1" xfId="2" applyNumberFormat="1" applyFont="1" applyFill="1" applyBorder="1" applyAlignment="1" applyProtection="1">
      <alignment wrapText="1"/>
    </xf>
    <xf numFmtId="0" fontId="3" fillId="0" borderId="1" xfId="2" applyFont="1" applyFill="1" applyBorder="1" applyAlignment="1" applyProtection="1">
      <alignment vertical="distributed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166" fontId="2" fillId="0" borderId="0" xfId="0" applyNumberFormat="1" applyFont="1" applyFill="1"/>
    <xf numFmtId="49" fontId="5" fillId="2" borderId="3" xfId="1" applyNumberFormat="1" applyFont="1" applyFill="1" applyBorder="1" applyAlignment="1" applyProtection="1">
      <alignment horizontal="left" vertical="distributed" wrapText="1"/>
      <protection hidden="1"/>
    </xf>
    <xf numFmtId="49" fontId="3" fillId="2" borderId="3" xfId="1" applyNumberFormat="1" applyFont="1" applyFill="1" applyBorder="1" applyAlignment="1" applyProtection="1">
      <alignment horizontal="left" wrapText="1"/>
      <protection hidden="1"/>
    </xf>
    <xf numFmtId="166" fontId="5" fillId="0" borderId="9" xfId="1" applyNumberFormat="1" applyFont="1" applyFill="1" applyBorder="1" applyAlignment="1" applyProtection="1">
      <alignment horizontal="right" wrapText="1"/>
      <protection hidden="1"/>
    </xf>
    <xf numFmtId="166" fontId="5" fillId="2" borderId="9" xfId="1" applyNumberFormat="1" applyFont="1" applyFill="1" applyBorder="1" applyAlignment="1" applyProtection="1">
      <alignment horizontal="right" wrapText="1"/>
      <protection hidden="1"/>
    </xf>
    <xf numFmtId="166" fontId="3" fillId="0" borderId="9" xfId="1" applyNumberFormat="1" applyFont="1" applyFill="1" applyBorder="1" applyAlignment="1" applyProtection="1">
      <alignment horizontal="right" wrapText="1"/>
      <protection hidden="1"/>
    </xf>
    <xf numFmtId="166" fontId="3" fillId="2" borderId="9" xfId="1" applyNumberFormat="1" applyFont="1" applyFill="1" applyBorder="1" applyAlignment="1" applyProtection="1">
      <alignment horizontal="right" wrapText="1"/>
      <protection hidden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19" fillId="0" borderId="22" xfId="0" applyFont="1" applyBorder="1" applyAlignment="1">
      <alignment horizontal="center" vertical="center" wrapText="1"/>
    </xf>
    <xf numFmtId="173" fontId="5" fillId="0" borderId="20" xfId="0" applyNumberFormat="1" applyFont="1" applyBorder="1" applyAlignment="1">
      <alignment horizontal="right" vertical="center" wrapText="1"/>
    </xf>
    <xf numFmtId="173" fontId="19" fillId="0" borderId="20" xfId="0" applyNumberFormat="1" applyFont="1" applyBorder="1" applyAlignment="1">
      <alignment horizontal="right" vertical="center" wrapText="1"/>
    </xf>
    <xf numFmtId="49" fontId="16" fillId="0" borderId="20" xfId="0" applyNumberFormat="1" applyFont="1" applyBorder="1" applyAlignment="1">
      <alignment vertical="center" wrapText="1"/>
    </xf>
    <xf numFmtId="49" fontId="18" fillId="0" borderId="20" xfId="0" applyNumberFormat="1" applyFont="1" applyBorder="1" applyAlignment="1">
      <alignment vertical="center" wrapText="1"/>
    </xf>
    <xf numFmtId="49" fontId="18" fillId="0" borderId="19" xfId="0" applyNumberFormat="1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49" fontId="17" fillId="0" borderId="20" xfId="0" applyNumberFormat="1" applyFont="1" applyBorder="1" applyAlignment="1">
      <alignment vertical="center" wrapText="1"/>
    </xf>
    <xf numFmtId="173" fontId="17" fillId="0" borderId="20" xfId="0" applyNumberFormat="1" applyFont="1" applyBorder="1" applyAlignment="1">
      <alignment horizontal="right" vertical="center" wrapText="1"/>
    </xf>
    <xf numFmtId="0" fontId="20" fillId="0" borderId="19" xfId="0" applyFont="1" applyBorder="1" applyAlignment="1">
      <alignment vertical="center" wrapText="1"/>
    </xf>
    <xf numFmtId="0" fontId="21" fillId="0" borderId="20" xfId="0" applyFont="1" applyBorder="1" applyAlignment="1">
      <alignment wrapText="1"/>
    </xf>
    <xf numFmtId="173" fontId="22" fillId="0" borderId="20" xfId="0" applyNumberFormat="1" applyFont="1" applyBorder="1" applyAlignment="1">
      <alignment wrapText="1"/>
    </xf>
    <xf numFmtId="0" fontId="3" fillId="0" borderId="3" xfId="2" applyFont="1" applyFill="1" applyBorder="1" applyAlignment="1" applyProtection="1">
      <alignment wrapText="1"/>
    </xf>
    <xf numFmtId="169" fontId="3" fillId="0" borderId="3" xfId="1" applyNumberFormat="1" applyFont="1" applyFill="1" applyBorder="1" applyAlignment="1" applyProtection="1">
      <alignment horizontal="center" wrapText="1"/>
      <protection hidden="1"/>
    </xf>
    <xf numFmtId="0" fontId="3" fillId="0" borderId="3" xfId="1" applyNumberFormat="1" applyFont="1" applyFill="1" applyBorder="1" applyAlignment="1" applyProtection="1">
      <alignment horizontal="center" wrapText="1"/>
      <protection hidden="1"/>
    </xf>
    <xf numFmtId="0" fontId="18" fillId="0" borderId="0" xfId="1" applyFont="1" applyFill="1" applyBorder="1" applyAlignment="1" applyProtection="1">
      <alignment horizontal="center" wrapText="1"/>
    </xf>
    <xf numFmtId="0" fontId="17" fillId="0" borderId="0" xfId="1" applyFont="1" applyFill="1" applyBorder="1" applyAlignment="1" applyProtection="1">
      <alignment horizontal="center" vertical="center"/>
    </xf>
    <xf numFmtId="0" fontId="17" fillId="0" borderId="0" xfId="1" applyFont="1" applyFill="1" applyBorder="1" applyAlignment="1" applyProtection="1">
      <alignment vertical="center"/>
    </xf>
    <xf numFmtId="0" fontId="0" fillId="0" borderId="2" xfId="0" applyBorder="1"/>
    <xf numFmtId="0" fontId="20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right"/>
    </xf>
    <xf numFmtId="0" fontId="5" fillId="0" borderId="1" xfId="1" applyNumberFormat="1" applyFont="1" applyFill="1" applyBorder="1" applyAlignment="1" applyProtection="1">
      <alignment horizontal="center" vertical="distributed" wrapText="1"/>
      <protection hidden="1"/>
    </xf>
    <xf numFmtId="0" fontId="5" fillId="0" borderId="1" xfId="1" applyNumberFormat="1" applyFont="1" applyFill="1" applyBorder="1" applyAlignment="1" applyProtection="1">
      <alignment horizontal="center" wrapText="1"/>
      <protection hidden="1"/>
    </xf>
    <xf numFmtId="0" fontId="3" fillId="2" borderId="0" xfId="1" applyFont="1" applyFill="1" applyBorder="1" applyAlignment="1">
      <alignment horizontal="right"/>
    </xf>
    <xf numFmtId="49" fontId="5" fillId="2" borderId="0" xfId="1" applyNumberFormat="1" applyFont="1" applyFill="1" applyBorder="1" applyAlignment="1">
      <alignment horizontal="center" vertical="top" wrapText="1"/>
    </xf>
    <xf numFmtId="166" fontId="5" fillId="0" borderId="1" xfId="1" applyNumberFormat="1" applyFont="1" applyFill="1" applyBorder="1" applyAlignment="1" applyProtection="1">
      <alignment horizontal="center" wrapText="1"/>
      <protection hidden="1"/>
    </xf>
    <xf numFmtId="166" fontId="5" fillId="2" borderId="1" xfId="1" applyNumberFormat="1" applyFont="1" applyFill="1" applyBorder="1" applyAlignment="1" applyProtection="1">
      <alignment horizontal="right" wrapText="1"/>
      <protection hidden="1"/>
    </xf>
    <xf numFmtId="166" fontId="5" fillId="0" borderId="1" xfId="1" applyNumberFormat="1" applyFont="1" applyFill="1" applyBorder="1" applyAlignment="1" applyProtection="1">
      <alignment horizontal="right" wrapText="1"/>
      <protection hidden="1"/>
    </xf>
    <xf numFmtId="166" fontId="3" fillId="0" borderId="1" xfId="1" applyNumberFormat="1" applyFont="1" applyFill="1" applyBorder="1" applyAlignment="1" applyProtection="1">
      <alignment horizontal="right" wrapText="1"/>
      <protection hidden="1"/>
    </xf>
    <xf numFmtId="166" fontId="3" fillId="2" borderId="1" xfId="1" applyNumberFormat="1" applyFont="1" applyFill="1" applyBorder="1" applyAlignment="1" applyProtection="1">
      <alignment horizontal="right" wrapText="1"/>
      <protection hidden="1"/>
    </xf>
    <xf numFmtId="0" fontId="5" fillId="0" borderId="5" xfId="1" applyNumberFormat="1" applyFont="1" applyFill="1" applyBorder="1" applyAlignment="1" applyProtection="1">
      <alignment horizontal="center" vertical="distributed" wrapText="1"/>
      <protection hidden="1"/>
    </xf>
    <xf numFmtId="0" fontId="3" fillId="0" borderId="0" xfId="1" applyFont="1" applyFill="1" applyBorder="1" applyAlignment="1" applyProtection="1">
      <alignment horizontal="right"/>
    </xf>
    <xf numFmtId="0" fontId="5" fillId="0" borderId="0" xfId="1" applyFont="1" applyFill="1" applyBorder="1" applyAlignment="1" applyProtection="1">
      <alignment horizontal="center" vertical="distributed" wrapText="1"/>
    </xf>
    <xf numFmtId="0" fontId="3" fillId="2" borderId="0" xfId="1" applyFont="1" applyFill="1" applyBorder="1" applyAlignment="1">
      <alignment horizontal="right"/>
    </xf>
    <xf numFmtId="49" fontId="5" fillId="2" borderId="3" xfId="1" applyNumberFormat="1" applyFont="1" applyFill="1" applyBorder="1" applyAlignment="1" applyProtection="1">
      <alignment horizontal="center" vertical="distributed" wrapText="1"/>
      <protection hidden="1"/>
    </xf>
    <xf numFmtId="0" fontId="3" fillId="0" borderId="0" xfId="0" applyFont="1" applyAlignment="1">
      <alignment horizontal="right"/>
    </xf>
    <xf numFmtId="0" fontId="0" fillId="0" borderId="1" xfId="0" applyBorder="1"/>
    <xf numFmtId="0" fontId="16" fillId="0" borderId="5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49" fontId="17" fillId="0" borderId="0" xfId="0" applyNumberFormat="1" applyFont="1" applyBorder="1" applyAlignment="1">
      <alignment horizontal="right" vertical="center" wrapText="1"/>
    </xf>
    <xf numFmtId="49" fontId="17" fillId="0" borderId="4" xfId="0" applyNumberFormat="1" applyFont="1" applyBorder="1" applyAlignment="1">
      <alignment horizontal="right" vertical="center" wrapText="1"/>
    </xf>
    <xf numFmtId="49" fontId="17" fillId="0" borderId="24" xfId="0" applyNumberFormat="1" applyFont="1" applyBorder="1" applyAlignment="1">
      <alignment horizontal="right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3" xfId="0" applyFont="1" applyBorder="1" applyAlignment="1">
      <alignment vertical="center" wrapText="1"/>
    </xf>
    <xf numFmtId="49" fontId="18" fillId="0" borderId="5" xfId="0" applyNumberFormat="1" applyFont="1" applyBorder="1" applyAlignment="1">
      <alignment horizontal="right" vertical="center" wrapText="1"/>
    </xf>
    <xf numFmtId="49" fontId="18" fillId="0" borderId="1" xfId="0" applyNumberFormat="1" applyFont="1" applyBorder="1" applyAlignment="1">
      <alignment horizontal="right" vertical="center" wrapText="1"/>
    </xf>
    <xf numFmtId="49" fontId="18" fillId="0" borderId="6" xfId="0" applyNumberFormat="1" applyFont="1" applyBorder="1" applyAlignment="1">
      <alignment horizontal="right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3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23" xfId="0" applyFont="1" applyBorder="1" applyAlignment="1">
      <alignment vertical="center" wrapText="1"/>
    </xf>
    <xf numFmtId="49" fontId="17" fillId="0" borderId="5" xfId="0" applyNumberFormat="1" applyFont="1" applyBorder="1" applyAlignment="1">
      <alignment horizontal="right" vertical="center" wrapText="1"/>
    </xf>
    <xf numFmtId="49" fontId="17" fillId="0" borderId="1" xfId="0" applyNumberFormat="1" applyFont="1" applyBorder="1" applyAlignment="1">
      <alignment horizontal="right" vertical="center" wrapText="1"/>
    </xf>
    <xf numFmtId="49" fontId="17" fillId="0" borderId="6" xfId="0" applyNumberFormat="1" applyFont="1" applyBorder="1" applyAlignment="1">
      <alignment horizontal="right" vertical="center" wrapText="1"/>
    </xf>
    <xf numFmtId="173" fontId="18" fillId="0" borderId="5" xfId="0" applyNumberFormat="1" applyFont="1" applyBorder="1" applyAlignment="1">
      <alignment horizontal="right" vertical="center" wrapText="1"/>
    </xf>
    <xf numFmtId="173" fontId="18" fillId="0" borderId="1" xfId="0" applyNumberFormat="1" applyFont="1" applyBorder="1" applyAlignment="1">
      <alignment horizontal="right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4" xfId="0" applyFont="1" applyBorder="1" applyAlignment="1">
      <alignment vertical="center" wrapText="1"/>
    </xf>
    <xf numFmtId="165" fontId="3" fillId="0" borderId="3" xfId="3" applyNumberFormat="1" applyFont="1" applyFill="1" applyBorder="1" applyAlignment="1" applyProtection="1">
      <alignment horizontal="center" wrapText="1"/>
      <protection hidden="1"/>
    </xf>
    <xf numFmtId="0" fontId="23" fillId="0" borderId="1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5" fillId="0" borderId="0" xfId="1" applyNumberFormat="1" applyFont="1" applyFill="1" applyBorder="1" applyAlignment="1" applyProtection="1">
      <alignment horizontal="left" vertical="distributed" wrapText="1"/>
      <protection hidden="1"/>
    </xf>
    <xf numFmtId="0" fontId="19" fillId="0" borderId="0" xfId="0" applyFont="1" applyBorder="1" applyAlignment="1">
      <alignment vertical="center" wrapText="1"/>
    </xf>
    <xf numFmtId="49" fontId="18" fillId="0" borderId="0" xfId="0" applyNumberFormat="1" applyFont="1" applyBorder="1" applyAlignment="1">
      <alignment horizontal="right" vertical="center" wrapText="1"/>
    </xf>
    <xf numFmtId="0" fontId="5" fillId="0" borderId="13" xfId="1" applyNumberFormat="1" applyFont="1" applyFill="1" applyBorder="1" applyAlignment="1" applyProtection="1">
      <alignment horizontal="left" vertical="distributed" wrapText="1"/>
      <protection hidden="1"/>
    </xf>
    <xf numFmtId="49" fontId="15" fillId="0" borderId="0" xfId="4" applyNumberFormat="1" applyFont="1" applyAlignment="1">
      <alignment horizontal="right"/>
    </xf>
    <xf numFmtId="49" fontId="3" fillId="2" borderId="1" xfId="1" applyNumberFormat="1" applyFont="1" applyFill="1" applyBorder="1" applyAlignment="1" applyProtection="1">
      <alignment horizontal="center" vertical="distributed" wrapText="1"/>
      <protection hidden="1"/>
    </xf>
    <xf numFmtId="49" fontId="3" fillId="2" borderId="1" xfId="1" applyNumberFormat="1" applyFont="1" applyFill="1" applyBorder="1" applyAlignment="1" applyProtection="1">
      <alignment horizontal="center" vertical="center" wrapText="1"/>
      <protection hidden="1"/>
    </xf>
    <xf numFmtId="166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3" fillId="2" borderId="1" xfId="1" applyNumberFormat="1" applyFont="1" applyFill="1" applyBorder="1" applyAlignment="1" applyProtection="1">
      <alignment horizontal="center" vertical="top" wrapText="1"/>
      <protection hidden="1"/>
    </xf>
    <xf numFmtId="166" fontId="3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2" applyFont="1" applyFill="1" applyBorder="1" applyAlignment="1" applyProtection="1">
      <alignment horizontal="center" vertical="center" wrapText="1"/>
    </xf>
    <xf numFmtId="49" fontId="3" fillId="2" borderId="3" xfId="1" applyNumberFormat="1" applyFont="1" applyFill="1" applyBorder="1" applyAlignment="1" applyProtection="1">
      <alignment horizontal="left" vertical="center" wrapText="1"/>
      <protection hidden="1"/>
    </xf>
    <xf numFmtId="49" fontId="3" fillId="2" borderId="3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horizontal="right" vertical="center" wrapText="1"/>
      <protection hidden="1"/>
    </xf>
    <xf numFmtId="166" fontId="5" fillId="2" borderId="1" xfId="1" applyNumberFormat="1" applyFont="1" applyFill="1" applyBorder="1" applyAlignment="1" applyProtection="1">
      <alignment horizontal="right" vertical="center" wrapText="1"/>
      <protection hidden="1"/>
    </xf>
    <xf numFmtId="49" fontId="3" fillId="0" borderId="1" xfId="1" applyNumberFormat="1" applyFont="1" applyFill="1" applyBorder="1" applyAlignment="1" applyProtection="1">
      <alignment horizontal="right" wrapText="1"/>
      <protection hidden="1"/>
    </xf>
    <xf numFmtId="49" fontId="3" fillId="2" borderId="1" xfId="1" applyNumberFormat="1" applyFont="1" applyFill="1" applyBorder="1" applyAlignment="1" applyProtection="1">
      <alignment horizontal="right" wrapText="1"/>
      <protection hidden="1"/>
    </xf>
    <xf numFmtId="166" fontId="3" fillId="0" borderId="1" xfId="1" applyNumberFormat="1" applyFont="1" applyFill="1" applyBorder="1" applyAlignment="1" applyProtection="1">
      <alignment horizontal="center" vertical="top" wrapText="1"/>
      <protection hidden="1"/>
    </xf>
    <xf numFmtId="0" fontId="3" fillId="2" borderId="6" xfId="1" applyNumberFormat="1" applyFont="1" applyFill="1" applyBorder="1" applyAlignment="1" applyProtection="1">
      <alignment horizontal="left" vertical="distributed" wrapText="1"/>
      <protection hidden="1"/>
    </xf>
    <xf numFmtId="166" fontId="3" fillId="0" borderId="1" xfId="4" applyNumberFormat="1" applyFont="1" applyFill="1" applyBorder="1"/>
    <xf numFmtId="166" fontId="5" fillId="2" borderId="1" xfId="1" applyNumberFormat="1" applyFont="1" applyFill="1" applyBorder="1" applyAlignment="1" applyProtection="1">
      <alignment horizontal="center" wrapText="1"/>
      <protection hidden="1"/>
    </xf>
    <xf numFmtId="166" fontId="5" fillId="0" borderId="1" xfId="4" applyNumberFormat="1" applyFont="1" applyFill="1" applyBorder="1"/>
    <xf numFmtId="166" fontId="3" fillId="2" borderId="1" xfId="4" applyNumberFormat="1" applyFont="1" applyFill="1" applyBorder="1"/>
    <xf numFmtId="0" fontId="5" fillId="2" borderId="6" xfId="1" applyNumberFormat="1" applyFont="1" applyFill="1" applyBorder="1" applyAlignment="1" applyProtection="1">
      <alignment horizontal="left" vertical="distributed" wrapText="1"/>
      <protection hidden="1"/>
    </xf>
    <xf numFmtId="0" fontId="24" fillId="0" borderId="0" xfId="4" applyFont="1"/>
    <xf numFmtId="0" fontId="14" fillId="2" borderId="1" xfId="2" applyFont="1" applyFill="1" applyBorder="1" applyAlignment="1" applyProtection="1">
      <alignment horizontal="center" wrapText="1"/>
    </xf>
    <xf numFmtId="49" fontId="17" fillId="0" borderId="0" xfId="1" applyNumberFormat="1" applyFont="1" applyFill="1" applyBorder="1" applyAlignment="1" applyProtection="1">
      <alignment vertical="top" wrapText="1"/>
    </xf>
    <xf numFmtId="49" fontId="16" fillId="0" borderId="0" xfId="1" applyNumberFormat="1" applyFont="1" applyFill="1" applyBorder="1" applyAlignment="1" applyProtection="1">
      <alignment vertical="top" wrapText="1"/>
    </xf>
    <xf numFmtId="165" fontId="5" fillId="0" borderId="1" xfId="3" applyNumberFormat="1" applyFont="1" applyFill="1" applyBorder="1" applyAlignment="1" applyProtection="1">
      <alignment horizontal="distributed" wrapText="1"/>
      <protection hidden="1"/>
    </xf>
    <xf numFmtId="0" fontId="5" fillId="0" borderId="1" xfId="1" applyNumberFormat="1" applyFont="1" applyFill="1" applyBorder="1" applyAlignment="1" applyProtection="1">
      <alignment horizontal="distributed" wrapText="1"/>
      <protection hidden="1"/>
    </xf>
    <xf numFmtId="0" fontId="3" fillId="0" borderId="0" xfId="1" applyFont="1" applyFill="1" applyBorder="1" applyAlignment="1" applyProtection="1">
      <alignment horizontal="right"/>
    </xf>
    <xf numFmtId="0" fontId="5" fillId="0" borderId="2" xfId="1" applyNumberFormat="1" applyFont="1" applyFill="1" applyBorder="1" applyAlignment="1" applyProtection="1">
      <alignment horizont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distributed" wrapText="1"/>
      <protection hidden="1"/>
    </xf>
    <xf numFmtId="49" fontId="5" fillId="0" borderId="1" xfId="1" applyNumberFormat="1" applyFont="1" applyFill="1" applyBorder="1" applyAlignment="1" applyProtection="1">
      <alignment horizontal="center" vertical="distributed" wrapText="1"/>
      <protection hidden="1"/>
    </xf>
    <xf numFmtId="0" fontId="5" fillId="0" borderId="1" xfId="1" applyNumberFormat="1" applyFont="1" applyFill="1" applyBorder="1" applyAlignment="1" applyProtection="1">
      <alignment horizontal="center" wrapText="1"/>
      <protection hidden="1"/>
    </xf>
    <xf numFmtId="0" fontId="3" fillId="0" borderId="0" xfId="1" applyFont="1" applyFill="1" applyBorder="1" applyAlignment="1" applyProtection="1">
      <alignment horizontal="right"/>
    </xf>
    <xf numFmtId="0" fontId="5" fillId="0" borderId="1" xfId="1" applyNumberFormat="1" applyFont="1" applyFill="1" applyBorder="1" applyAlignment="1" applyProtection="1">
      <alignment horizontal="center" vertical="distributed" wrapText="1"/>
      <protection hidden="1"/>
    </xf>
    <xf numFmtId="0" fontId="3" fillId="2" borderId="0" xfId="1" applyFont="1" applyFill="1" applyBorder="1" applyAlignment="1">
      <alignment horizontal="right"/>
    </xf>
    <xf numFmtId="49" fontId="5" fillId="2" borderId="0" xfId="1" applyNumberFormat="1" applyFont="1" applyFill="1" applyBorder="1" applyAlignment="1">
      <alignment horizontal="center" vertical="top" wrapText="1"/>
    </xf>
    <xf numFmtId="0" fontId="3" fillId="2" borderId="0" xfId="1" applyFont="1" applyFill="1" applyBorder="1" applyAlignment="1" applyProtection="1">
      <alignment horizontal="right"/>
    </xf>
    <xf numFmtId="49" fontId="5" fillId="0" borderId="2" xfId="1" applyNumberFormat="1" applyFont="1" applyFill="1" applyBorder="1" applyAlignment="1" applyProtection="1">
      <alignment horizontal="center" vertical="distributed" wrapText="1"/>
      <protection hidden="1"/>
    </xf>
    <xf numFmtId="49" fontId="5" fillId="0" borderId="1" xfId="2" applyNumberFormat="1" applyFont="1" applyFill="1" applyBorder="1" applyAlignment="1" applyProtection="1">
      <alignment wrapText="1"/>
    </xf>
    <xf numFmtId="49" fontId="5" fillId="0" borderId="1" xfId="1" applyNumberFormat="1" applyFont="1" applyFill="1" applyBorder="1" applyAlignment="1" applyProtection="1">
      <alignment horizontal="center" wrapText="1"/>
      <protection hidden="1"/>
    </xf>
    <xf numFmtId="49" fontId="3" fillId="0" borderId="1" xfId="2" applyNumberFormat="1" applyFont="1" applyFill="1" applyBorder="1" applyAlignment="1" applyProtection="1">
      <alignment wrapText="1"/>
    </xf>
    <xf numFmtId="49" fontId="3" fillId="0" borderId="1" xfId="3" applyNumberFormat="1" applyFont="1" applyFill="1" applyBorder="1" applyAlignment="1" applyProtection="1">
      <alignment horizontal="center" wrapText="1"/>
      <protection hidden="1"/>
    </xf>
    <xf numFmtId="49" fontId="3" fillId="0" borderId="1" xfId="1" applyNumberFormat="1" applyFont="1" applyFill="1" applyBorder="1" applyAlignment="1" applyProtection="1">
      <alignment horizontal="center" wrapText="1"/>
      <protection hidden="1"/>
    </xf>
    <xf numFmtId="49" fontId="3" fillId="0" borderId="1" xfId="1" applyNumberFormat="1" applyFont="1" applyFill="1" applyBorder="1" applyAlignment="1" applyProtection="1">
      <alignment horizontal="center" vertical="distributed" wrapText="1"/>
      <protection hidden="1"/>
    </xf>
    <xf numFmtId="49" fontId="5" fillId="0" borderId="1" xfId="1" applyNumberFormat="1" applyFont="1" applyFill="1" applyBorder="1" applyAlignment="1" applyProtection="1">
      <alignment horizontal="distributed" wrapText="1"/>
      <protection hidden="1"/>
    </xf>
    <xf numFmtId="49" fontId="3" fillId="0" borderId="1" xfId="1" applyNumberFormat="1" applyFont="1" applyFill="1" applyBorder="1" applyAlignment="1" applyProtection="1">
      <alignment horizontal="distributed" wrapText="1"/>
      <protection hidden="1"/>
    </xf>
    <xf numFmtId="49" fontId="3" fillId="0" borderId="1" xfId="10" applyNumberFormat="1" applyFont="1" applyFill="1" applyBorder="1" applyAlignment="1" applyProtection="1">
      <alignment horizontal="left" vertical="center" wrapText="1"/>
      <protection hidden="1"/>
    </xf>
    <xf numFmtId="49" fontId="3" fillId="0" borderId="1" xfId="2" applyNumberFormat="1" applyFont="1" applyFill="1" applyBorder="1" applyAlignment="1" applyProtection="1"/>
    <xf numFmtId="49" fontId="3" fillId="0" borderId="1" xfId="2" applyNumberFormat="1" applyFont="1" applyFill="1" applyBorder="1" applyAlignment="1" applyProtection="1">
      <alignment vertical="distributed" wrapText="1"/>
    </xf>
    <xf numFmtId="49" fontId="5" fillId="0" borderId="1" xfId="2" applyNumberFormat="1" applyFont="1" applyFill="1" applyBorder="1" applyAlignment="1" applyProtection="1">
      <alignment horizontal="left" wrapText="1"/>
    </xf>
    <xf numFmtId="49" fontId="5" fillId="0" borderId="1" xfId="3" applyNumberFormat="1" applyFont="1" applyFill="1" applyBorder="1" applyAlignment="1" applyProtection="1">
      <alignment horizontal="left" wrapText="1"/>
      <protection hidden="1"/>
    </xf>
    <xf numFmtId="49" fontId="3" fillId="0" borderId="1" xfId="2" applyNumberFormat="1" applyFont="1" applyFill="1" applyBorder="1" applyAlignment="1" applyProtection="1">
      <alignment horizontal="left" wrapText="1"/>
    </xf>
    <xf numFmtId="49" fontId="3" fillId="0" borderId="1" xfId="3" applyNumberFormat="1" applyFont="1" applyFill="1" applyBorder="1" applyAlignment="1" applyProtection="1">
      <alignment horizontal="left" wrapText="1"/>
      <protection hidden="1"/>
    </xf>
    <xf numFmtId="49" fontId="3" fillId="0" borderId="1" xfId="0" applyNumberFormat="1" applyFont="1" applyFill="1" applyBorder="1" applyAlignment="1">
      <alignment horizontal="left" vertical="distributed"/>
    </xf>
    <xf numFmtId="0" fontId="5" fillId="0" borderId="1" xfId="1" applyNumberFormat="1" applyFont="1" applyFill="1" applyBorder="1" applyAlignment="1" applyProtection="1">
      <alignment horizontal="center" vertical="distributed" wrapText="1"/>
      <protection hidden="1"/>
    </xf>
    <xf numFmtId="49" fontId="5" fillId="2" borderId="0" xfId="1" applyNumberFormat="1" applyFont="1" applyFill="1" applyBorder="1" applyAlignment="1">
      <alignment horizontal="center" vertical="top" wrapText="1"/>
    </xf>
    <xf numFmtId="49" fontId="16" fillId="0" borderId="1" xfId="2" applyNumberFormat="1" applyFont="1" applyFill="1" applyBorder="1" applyAlignment="1" applyProtection="1">
      <alignment wrapText="1"/>
    </xf>
    <xf numFmtId="49" fontId="16" fillId="0" borderId="1" xfId="2" applyNumberFormat="1" applyFont="1" applyFill="1" applyBorder="1" applyAlignment="1" applyProtection="1">
      <alignment horizontal="left" wrapText="1"/>
    </xf>
    <xf numFmtId="49" fontId="16" fillId="0" borderId="1" xfId="3" applyNumberFormat="1" applyFont="1" applyFill="1" applyBorder="1" applyAlignment="1" applyProtection="1">
      <alignment horizontal="left" wrapText="1"/>
      <protection hidden="1"/>
    </xf>
    <xf numFmtId="49" fontId="19" fillId="0" borderId="1" xfId="1" applyNumberFormat="1" applyFont="1" applyFill="1" applyBorder="1" applyAlignment="1" applyProtection="1">
      <alignment horizontal="center" wrapText="1"/>
      <protection hidden="1"/>
    </xf>
    <xf numFmtId="49" fontId="16" fillId="0" borderId="2" xfId="2" applyNumberFormat="1" applyFont="1" applyFill="1" applyBorder="1" applyAlignment="1" applyProtection="1">
      <alignment horizontal="left" wrapText="1"/>
    </xf>
    <xf numFmtId="49" fontId="16" fillId="0" borderId="1" xfId="2" applyNumberFormat="1" applyFont="1" applyFill="1" applyBorder="1" applyAlignment="1" applyProtection="1">
      <alignment horizontal="center" wrapText="1"/>
    </xf>
    <xf numFmtId="49" fontId="16" fillId="0" borderId="6" xfId="2" applyNumberFormat="1" applyFont="1" applyFill="1" applyBorder="1" applyAlignment="1" applyProtection="1">
      <alignment horizontal="center" wrapText="1"/>
    </xf>
    <xf numFmtId="166" fontId="16" fillId="0" borderId="3" xfId="1" applyNumberFormat="1" applyFont="1" applyFill="1" applyBorder="1" applyAlignment="1" applyProtection="1">
      <alignment horizontal="right" wrapText="1"/>
      <protection hidden="1"/>
    </xf>
    <xf numFmtId="49" fontId="16" fillId="0" borderId="5" xfId="2" applyNumberFormat="1" applyFont="1" applyFill="1" applyBorder="1" applyAlignment="1" applyProtection="1">
      <alignment horizontal="left" wrapText="1"/>
    </xf>
    <xf numFmtId="49" fontId="16" fillId="0" borderId="1" xfId="1" applyNumberFormat="1" applyFont="1" applyFill="1" applyBorder="1" applyAlignment="1" applyProtection="1">
      <alignment horizontal="center" wrapText="1"/>
      <protection hidden="1"/>
    </xf>
    <xf numFmtId="0" fontId="16" fillId="0" borderId="1" xfId="2" applyFont="1" applyFill="1" applyBorder="1" applyAlignment="1" applyProtection="1">
      <alignment wrapText="1"/>
    </xf>
    <xf numFmtId="0" fontId="16" fillId="0" borderId="1" xfId="2" applyFont="1" applyFill="1" applyBorder="1" applyAlignment="1" applyProtection="1">
      <alignment horizontal="left" wrapText="1"/>
    </xf>
    <xf numFmtId="49" fontId="16" fillId="0" borderId="6" xfId="2" applyNumberFormat="1" applyFont="1" applyFill="1" applyBorder="1" applyAlignment="1" applyProtection="1">
      <alignment horizontal="left" wrapText="1"/>
    </xf>
    <xf numFmtId="49" fontId="5" fillId="0" borderId="1" xfId="3" applyNumberFormat="1" applyFont="1" applyFill="1" applyBorder="1" applyAlignment="1" applyProtection="1">
      <alignment horizontal="center" wrapText="1"/>
      <protection hidden="1"/>
    </xf>
    <xf numFmtId="49" fontId="3" fillId="0" borderId="1" xfId="3" applyNumberFormat="1" applyFont="1" applyFill="1" applyBorder="1" applyAlignment="1" applyProtection="1">
      <alignment horizontal="distributed" wrapText="1"/>
      <protection hidden="1"/>
    </xf>
    <xf numFmtId="49" fontId="16" fillId="0" borderId="1" xfId="3" applyNumberFormat="1" applyFont="1" applyFill="1" applyBorder="1" applyAlignment="1" applyProtection="1">
      <alignment horizontal="center" wrapText="1"/>
      <protection hidden="1"/>
    </xf>
    <xf numFmtId="49" fontId="16" fillId="0" borderId="1" xfId="3" applyNumberFormat="1" applyFont="1" applyFill="1" applyBorder="1" applyAlignment="1" applyProtection="1">
      <alignment horizontal="distributed" wrapText="1"/>
      <protection hidden="1"/>
    </xf>
    <xf numFmtId="49" fontId="16" fillId="0" borderId="1" xfId="1" applyNumberFormat="1" applyFont="1" applyFill="1" applyBorder="1" applyAlignment="1" applyProtection="1">
      <alignment horizontal="distributed" wrapText="1"/>
      <protection hidden="1"/>
    </xf>
    <xf numFmtId="166" fontId="16" fillId="0" borderId="1" xfId="1" applyNumberFormat="1" applyFont="1" applyFill="1" applyBorder="1" applyAlignment="1" applyProtection="1">
      <alignment horizontal="right" wrapText="1"/>
      <protection hidden="1"/>
    </xf>
    <xf numFmtId="0" fontId="5" fillId="0" borderId="1" xfId="1" applyNumberFormat="1" applyFont="1" applyFill="1" applyBorder="1" applyAlignment="1" applyProtection="1">
      <alignment horizontal="center" wrapText="1"/>
      <protection hidden="1"/>
    </xf>
    <xf numFmtId="0" fontId="5" fillId="0" borderId="1" xfId="1" applyNumberFormat="1" applyFont="1" applyFill="1" applyBorder="1" applyAlignment="1" applyProtection="1">
      <alignment horizontal="center" wrapText="1"/>
      <protection hidden="1"/>
    </xf>
    <xf numFmtId="0" fontId="5" fillId="0" borderId="1" xfId="2" applyFont="1" applyFill="1" applyBorder="1" applyAlignment="1" applyProtection="1">
      <alignment horizontal="left" wrapText="1"/>
    </xf>
    <xf numFmtId="169" fontId="5" fillId="0" borderId="1" xfId="1" applyNumberFormat="1" applyFont="1" applyFill="1" applyBorder="1" applyAlignment="1" applyProtection="1">
      <alignment horizontal="distributed" wrapText="1"/>
      <protection hidden="1"/>
    </xf>
    <xf numFmtId="0" fontId="3" fillId="0" borderId="0" xfId="1" applyFont="1" applyFill="1" applyBorder="1" applyAlignment="1" applyProtection="1">
      <alignment horizontal="right"/>
    </xf>
    <xf numFmtId="49" fontId="5" fillId="0" borderId="1" xfId="3" applyNumberFormat="1" applyFont="1" applyFill="1" applyBorder="1" applyAlignment="1" applyProtection="1">
      <alignment horizontal="distributed" wrapText="1"/>
      <protection hidden="1"/>
    </xf>
    <xf numFmtId="173" fontId="16" fillId="0" borderId="20" xfId="0" applyNumberFormat="1" applyFont="1" applyBorder="1" applyAlignment="1">
      <alignment horizontal="center" vertical="center" wrapText="1"/>
    </xf>
    <xf numFmtId="173" fontId="19" fillId="0" borderId="2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top" wrapText="1"/>
    </xf>
    <xf numFmtId="0" fontId="3" fillId="0" borderId="0" xfId="1" applyFont="1" applyFill="1" applyBorder="1" applyAlignment="1" applyProtection="1">
      <alignment horizontal="right"/>
    </xf>
    <xf numFmtId="0" fontId="5" fillId="0" borderId="0" xfId="1" applyFont="1" applyFill="1" applyBorder="1" applyAlignment="1" applyProtection="1">
      <alignment horizontal="center" vertical="distributed" wrapText="1"/>
    </xf>
    <xf numFmtId="0" fontId="18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center" vertical="top" wrapText="1"/>
    </xf>
    <xf numFmtId="0" fontId="3" fillId="0" borderId="0" xfId="1" applyFont="1" applyFill="1" applyBorder="1" applyAlignment="1" applyProtection="1">
      <alignment horizontal="right" wrapText="1"/>
    </xf>
    <xf numFmtId="49" fontId="17" fillId="0" borderId="0" xfId="1" applyNumberFormat="1" applyFont="1" applyFill="1" applyBorder="1" applyAlignment="1" applyProtection="1">
      <alignment horizontal="center" wrapText="1"/>
    </xf>
    <xf numFmtId="166" fontId="5" fillId="0" borderId="1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3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5" xfId="1" applyNumberFormat="1" applyFont="1" applyFill="1" applyBorder="1" applyAlignment="1" applyProtection="1">
      <alignment horizontal="center" wrapText="1"/>
      <protection hidden="1"/>
    </xf>
    <xf numFmtId="0" fontId="5" fillId="0" borderId="2" xfId="1" applyNumberFormat="1" applyFont="1" applyFill="1" applyBorder="1" applyAlignment="1" applyProtection="1">
      <alignment horizontal="center" wrapText="1"/>
      <protection hidden="1"/>
    </xf>
    <xf numFmtId="0" fontId="5" fillId="0" borderId="6" xfId="1" applyNumberFormat="1" applyFont="1" applyFill="1" applyBorder="1" applyAlignment="1" applyProtection="1">
      <alignment horizont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distributed" wrapText="1"/>
      <protection hidden="1"/>
    </xf>
    <xf numFmtId="49" fontId="5" fillId="0" borderId="1" xfId="1" applyNumberFormat="1" applyFont="1" applyFill="1" applyBorder="1" applyAlignment="1" applyProtection="1">
      <alignment horizontal="center" vertical="distributed" wrapText="1"/>
      <protection hidden="1"/>
    </xf>
    <xf numFmtId="0" fontId="5" fillId="0" borderId="1" xfId="1" applyNumberFormat="1" applyFont="1" applyFill="1" applyBorder="1" applyAlignment="1" applyProtection="1">
      <alignment horizontal="center" wrapText="1"/>
      <protection hidden="1"/>
    </xf>
    <xf numFmtId="49" fontId="5" fillId="0" borderId="5" xfId="1" applyNumberFormat="1" applyFont="1" applyFill="1" applyBorder="1" applyAlignment="1" applyProtection="1">
      <alignment horizontal="center" wrapText="1"/>
      <protection hidden="1"/>
    </xf>
    <xf numFmtId="49" fontId="5" fillId="0" borderId="2" xfId="1" applyNumberFormat="1" applyFont="1" applyFill="1" applyBorder="1" applyAlignment="1" applyProtection="1">
      <alignment horizontal="center" wrapText="1"/>
      <protection hidden="1"/>
    </xf>
    <xf numFmtId="49" fontId="5" fillId="0" borderId="6" xfId="1" applyNumberFormat="1" applyFont="1" applyFill="1" applyBorder="1" applyAlignment="1" applyProtection="1">
      <alignment horizontal="center" wrapText="1"/>
      <protection hidden="1"/>
    </xf>
    <xf numFmtId="0" fontId="5" fillId="0" borderId="4" xfId="1" applyNumberFormat="1" applyFont="1" applyFill="1" applyBorder="1" applyAlignment="1" applyProtection="1">
      <alignment horizontal="center" vertical="distributed" wrapText="1"/>
      <protection hidden="1"/>
    </xf>
    <xf numFmtId="0" fontId="5" fillId="0" borderId="23" xfId="1" applyNumberFormat="1" applyFont="1" applyFill="1" applyBorder="1" applyAlignment="1" applyProtection="1">
      <alignment horizontal="center" vertical="distributed" wrapText="1"/>
      <protection hidden="1"/>
    </xf>
    <xf numFmtId="0" fontId="5" fillId="0" borderId="3" xfId="1" applyNumberFormat="1" applyFont="1" applyFill="1" applyBorder="1" applyAlignment="1" applyProtection="1">
      <alignment horizontal="center" vertical="distributed" wrapText="1"/>
      <protection hidden="1"/>
    </xf>
    <xf numFmtId="0" fontId="5" fillId="0" borderId="5" xfId="2" applyFont="1" applyFill="1" applyBorder="1" applyAlignment="1" applyProtection="1">
      <alignment horizontal="center" wrapText="1"/>
    </xf>
    <xf numFmtId="0" fontId="5" fillId="0" borderId="2" xfId="2" applyFont="1" applyFill="1" applyBorder="1" applyAlignment="1" applyProtection="1">
      <alignment horizontal="center" wrapText="1"/>
    </xf>
    <xf numFmtId="0" fontId="5" fillId="0" borderId="6" xfId="2" applyFont="1" applyFill="1" applyBorder="1" applyAlignment="1" applyProtection="1">
      <alignment horizontal="center" wrapText="1"/>
    </xf>
    <xf numFmtId="0" fontId="3" fillId="2" borderId="0" xfId="1" applyFont="1" applyFill="1" applyBorder="1" applyAlignment="1">
      <alignment horizontal="right"/>
    </xf>
    <xf numFmtId="49" fontId="5" fillId="2" borderId="0" xfId="1" applyNumberFormat="1" applyFont="1" applyFill="1" applyBorder="1" applyAlignment="1">
      <alignment horizontal="center" vertical="top" wrapText="1"/>
    </xf>
    <xf numFmtId="166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6" fillId="0" borderId="5" xfId="2" applyFont="1" applyFill="1" applyBorder="1" applyAlignment="1" applyProtection="1">
      <alignment horizontal="left" wrapText="1"/>
    </xf>
    <xf numFmtId="0" fontId="16" fillId="0" borderId="2" xfId="2" applyFont="1" applyFill="1" applyBorder="1" applyAlignment="1" applyProtection="1">
      <alignment horizontal="left" wrapText="1"/>
    </xf>
    <xf numFmtId="0" fontId="16" fillId="0" borderId="6" xfId="2" applyFont="1" applyFill="1" applyBorder="1" applyAlignment="1" applyProtection="1">
      <alignment horizontal="left" wrapText="1"/>
    </xf>
    <xf numFmtId="166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5" xfId="1" applyNumberFormat="1" applyFont="1" applyFill="1" applyBorder="1" applyAlignment="1" applyProtection="1">
      <alignment horizontal="center" vertical="distributed" wrapText="1"/>
      <protection hidden="1"/>
    </xf>
    <xf numFmtId="0" fontId="3" fillId="0" borderId="2" xfId="1" applyNumberFormat="1" applyFont="1" applyFill="1" applyBorder="1" applyAlignment="1" applyProtection="1">
      <alignment horizontal="center" vertical="distributed" wrapText="1"/>
      <protection hidden="1"/>
    </xf>
    <xf numFmtId="0" fontId="3" fillId="0" borderId="6" xfId="1" applyNumberFormat="1" applyFont="1" applyFill="1" applyBorder="1" applyAlignment="1" applyProtection="1">
      <alignment horizontal="center" vertical="distributed" wrapText="1"/>
      <protection hidden="1"/>
    </xf>
    <xf numFmtId="0" fontId="5" fillId="0" borderId="5" xfId="1" applyNumberFormat="1" applyFont="1" applyFill="1" applyBorder="1" applyAlignment="1" applyProtection="1">
      <alignment horizontal="left" vertical="distributed" wrapText="1"/>
      <protection hidden="1"/>
    </xf>
    <xf numFmtId="0" fontId="5" fillId="0" borderId="6" xfId="1" applyNumberFormat="1" applyFont="1" applyFill="1" applyBorder="1" applyAlignment="1" applyProtection="1">
      <alignment horizontal="left" vertical="distributed" wrapText="1"/>
      <protection hidden="1"/>
    </xf>
    <xf numFmtId="0" fontId="3" fillId="0" borderId="0" xfId="1" applyNumberFormat="1" applyFont="1" applyFill="1" applyBorder="1" applyAlignment="1" applyProtection="1">
      <alignment horizontal="center" vertical="distributed" wrapText="1"/>
      <protection hidden="1"/>
    </xf>
    <xf numFmtId="0" fontId="5" fillId="2" borderId="0" xfId="1" applyFont="1" applyFill="1" applyBorder="1" applyAlignment="1">
      <alignment horizontal="center" vertical="distributed" wrapText="1"/>
    </xf>
    <xf numFmtId="0" fontId="5" fillId="0" borderId="5" xfId="2" applyFont="1" applyFill="1" applyBorder="1" applyAlignment="1" applyProtection="1">
      <alignment horizontal="left" wrapText="1"/>
    </xf>
    <xf numFmtId="0" fontId="5" fillId="0" borderId="2" xfId="2" applyFont="1" applyFill="1" applyBorder="1" applyAlignment="1" applyProtection="1">
      <alignment horizontal="left" wrapText="1"/>
    </xf>
    <xf numFmtId="0" fontId="5" fillId="0" borderId="6" xfId="2" applyFont="1" applyFill="1" applyBorder="1" applyAlignment="1" applyProtection="1">
      <alignment horizontal="left" wrapText="1"/>
    </xf>
    <xf numFmtId="0" fontId="3" fillId="0" borderId="0" xfId="2" applyFont="1" applyFill="1" applyBorder="1" applyAlignment="1" applyProtection="1">
      <alignment horizontal="center" wrapText="1"/>
    </xf>
    <xf numFmtId="0" fontId="3" fillId="2" borderId="13" xfId="1" applyNumberFormat="1" applyFont="1" applyFill="1" applyBorder="1" applyAlignment="1" applyProtection="1">
      <alignment horizontal="right" vertical="distributed" wrapText="1"/>
      <protection hidden="1"/>
    </xf>
    <xf numFmtId="0" fontId="3" fillId="2" borderId="7" xfId="1" applyNumberFormat="1" applyFont="1" applyFill="1" applyBorder="1" applyAlignment="1" applyProtection="1">
      <alignment horizontal="right" vertical="distributed" wrapText="1"/>
      <protection hidden="1"/>
    </xf>
    <xf numFmtId="0" fontId="3" fillId="2" borderId="14" xfId="1" applyNumberFormat="1" applyFont="1" applyFill="1" applyBorder="1" applyAlignment="1" applyProtection="1">
      <alignment horizontal="right" vertical="distributed" wrapText="1"/>
      <protection hidden="1"/>
    </xf>
    <xf numFmtId="0" fontId="3" fillId="2" borderId="0" xfId="1" applyFont="1" applyFill="1" applyBorder="1" applyAlignment="1" applyProtection="1">
      <alignment horizontal="right"/>
    </xf>
    <xf numFmtId="0" fontId="3" fillId="2" borderId="5" xfId="1" applyNumberFormat="1" applyFont="1" applyFill="1" applyBorder="1" applyAlignment="1" applyProtection="1">
      <alignment horizontal="center" vertical="distributed" wrapText="1"/>
      <protection hidden="1"/>
    </xf>
    <xf numFmtId="0" fontId="3" fillId="2" borderId="2" xfId="1" applyNumberFormat="1" applyFont="1" applyFill="1" applyBorder="1" applyAlignment="1" applyProtection="1">
      <alignment horizontal="center" vertical="distributed" wrapText="1"/>
      <protection hidden="1"/>
    </xf>
    <xf numFmtId="0" fontId="3" fillId="2" borderId="6" xfId="1" applyNumberFormat="1" applyFont="1" applyFill="1" applyBorder="1" applyAlignment="1" applyProtection="1">
      <alignment horizontal="center" vertical="distributed" wrapText="1"/>
      <protection hidden="1"/>
    </xf>
    <xf numFmtId="0" fontId="3" fillId="2" borderId="0" xfId="1" applyNumberFormat="1" applyFont="1" applyFill="1" applyBorder="1" applyAlignment="1" applyProtection="1">
      <alignment horizontal="center" vertical="distributed" wrapText="1"/>
      <protection hidden="1"/>
    </xf>
    <xf numFmtId="49" fontId="5" fillId="2" borderId="0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 applyProtection="1">
      <alignment horizontal="center" vertical="distributed" wrapText="1"/>
      <protection hidden="1"/>
    </xf>
    <xf numFmtId="49" fontId="5" fillId="2" borderId="4" xfId="1" applyNumberFormat="1" applyFont="1" applyFill="1" applyBorder="1" applyAlignment="1" applyProtection="1">
      <alignment horizontal="center" vertical="distributed" wrapText="1"/>
      <protection hidden="1"/>
    </xf>
    <xf numFmtId="49" fontId="5" fillId="2" borderId="3" xfId="1" applyNumberFormat="1" applyFont="1" applyFill="1" applyBorder="1" applyAlignment="1" applyProtection="1">
      <alignment horizontal="center" vertical="distributed" wrapText="1"/>
      <protection hidden="1"/>
    </xf>
    <xf numFmtId="166" fontId="5" fillId="2" borderId="10" xfId="1" applyNumberFormat="1" applyFont="1" applyFill="1" applyBorder="1" applyAlignment="1" applyProtection="1">
      <alignment horizontal="center" wrapText="1"/>
      <protection hidden="1"/>
    </xf>
    <xf numFmtId="166" fontId="5" fillId="2" borderId="9" xfId="1" applyNumberFormat="1" applyFont="1" applyFill="1" applyBorder="1" applyAlignment="1" applyProtection="1">
      <alignment horizontal="center" wrapText="1"/>
      <protection hidden="1"/>
    </xf>
    <xf numFmtId="49" fontId="5" fillId="2" borderId="23" xfId="1" applyNumberFormat="1" applyFont="1" applyFill="1" applyBorder="1" applyAlignment="1" applyProtection="1">
      <alignment horizontal="center" vertical="distributed" wrapText="1"/>
      <protection hidden="1"/>
    </xf>
    <xf numFmtId="166" fontId="5" fillId="2" borderId="1" xfId="1" applyNumberFormat="1" applyFont="1" applyFill="1" applyBorder="1" applyAlignment="1" applyProtection="1">
      <alignment horizontal="center" wrapText="1"/>
      <protection hidden="1"/>
    </xf>
    <xf numFmtId="0" fontId="19" fillId="0" borderId="25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</cellXfs>
  <cellStyles count="47">
    <cellStyle name="Денежный 2" xfId="7"/>
    <cellStyle name="Денежный 3" xfId="8"/>
    <cellStyle name="Обычный" xfId="0" builtinId="0"/>
    <cellStyle name="Обычный 13" xfId="9"/>
    <cellStyle name="Обычный 2" xfId="2"/>
    <cellStyle name="Обычный 2 10" xfId="10"/>
    <cellStyle name="Обычный 2 11" xfId="11"/>
    <cellStyle name="Обычный 2 12" xfId="12"/>
    <cellStyle name="Обычный 2 13" xfId="13"/>
    <cellStyle name="Обычный 2 14" xfId="14"/>
    <cellStyle name="Обычный 2 15" xfId="15"/>
    <cellStyle name="Обычный 2 16" xfId="16"/>
    <cellStyle name="Обычный 2 17" xfId="17"/>
    <cellStyle name="Обычный 2 18" xfId="18"/>
    <cellStyle name="Обычный 2 19" xfId="19"/>
    <cellStyle name="Обычный 2 2" xfId="20"/>
    <cellStyle name="Обычный 2 2 2" xfId="21"/>
    <cellStyle name="Обычный 2 20" xfId="22"/>
    <cellStyle name="Обычный 2 21" xfId="23"/>
    <cellStyle name="Обычный 2 22" xfId="24"/>
    <cellStyle name="Обычный 2 23" xfId="25"/>
    <cellStyle name="Обычный 2 24" xfId="26"/>
    <cellStyle name="Обычный 2 25" xfId="27"/>
    <cellStyle name="Обычный 2 26" xfId="28"/>
    <cellStyle name="Обычный 2 27" xfId="29"/>
    <cellStyle name="Обычный 2 3" xfId="30"/>
    <cellStyle name="Обычный 2 4" xfId="31"/>
    <cellStyle name="Обычный 2 5" xfId="32"/>
    <cellStyle name="Обычный 2 6" xfId="33"/>
    <cellStyle name="Обычный 2 7" xfId="34"/>
    <cellStyle name="Обычный 2 8" xfId="35"/>
    <cellStyle name="Обычный 2 9" xfId="36"/>
    <cellStyle name="Обычный 3" xfId="4"/>
    <cellStyle name="Обычный 3 2" xfId="37"/>
    <cellStyle name="Обычный 4" xfId="38"/>
    <cellStyle name="Обычный 5" xfId="39"/>
    <cellStyle name="Обычный 6" xfId="40"/>
    <cellStyle name="Обычный 7" xfId="41"/>
    <cellStyle name="Обычный 8" xfId="42"/>
    <cellStyle name="Обычный 9" xfId="43"/>
    <cellStyle name="Обычный_Tmp1" xfId="1"/>
    <cellStyle name="Обычный_Tmp1 2" xfId="3"/>
    <cellStyle name="Процентный 2" xfId="44"/>
    <cellStyle name="Финансовый 2" xfId="45"/>
    <cellStyle name="Финансовый 3" xfId="5"/>
    <cellStyle name="Финансовый 4" xfId="6"/>
    <cellStyle name="Финансовый 5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457200</xdr:colOff>
          <xdr:row>0</xdr:row>
          <xdr:rowOff>38100</xdr:rowOff>
        </xdr:from>
        <xdr:to>
          <xdr:col>29</xdr:col>
          <xdr:colOff>57150</xdr:colOff>
          <xdr:row>1</xdr:row>
          <xdr:rowOff>219075</xdr:rowOff>
        </xdr:to>
        <xdr:sp macro="" textlink="">
          <xdr:nvSpPr>
            <xdr:cNvPr id="38913" name="ToggleButton1" hidden="1">
              <a:extLst>
                <a:ext uri="{63B3BB69-23CF-44E3-9099-C40C66FF867C}">
                  <a14:compatExt spid="_x0000_s389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476250</xdr:colOff>
          <xdr:row>0</xdr:row>
          <xdr:rowOff>0</xdr:rowOff>
        </xdr:from>
        <xdr:to>
          <xdr:col>52</xdr:col>
          <xdr:colOff>66675</xdr:colOff>
          <xdr:row>1</xdr:row>
          <xdr:rowOff>171450</xdr:rowOff>
        </xdr:to>
        <xdr:sp macro="" textlink="">
          <xdr:nvSpPr>
            <xdr:cNvPr id="32769" name="ToggleButton1" hidden="1">
              <a:extLst>
                <a:ext uri="{63B3BB69-23CF-44E3-9099-C40C66FF867C}">
                  <a14:compatExt spid="_x0000_s327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476250</xdr:colOff>
          <xdr:row>0</xdr:row>
          <xdr:rowOff>0</xdr:rowOff>
        </xdr:from>
        <xdr:to>
          <xdr:col>52</xdr:col>
          <xdr:colOff>66675</xdr:colOff>
          <xdr:row>1</xdr:row>
          <xdr:rowOff>171450</xdr:rowOff>
        </xdr:to>
        <xdr:sp macro="" textlink="">
          <xdr:nvSpPr>
            <xdr:cNvPr id="25601" name="ToggleButton1" hidden="1">
              <a:extLst>
                <a:ext uri="{63B3BB69-23CF-44E3-9099-C40C66FF867C}">
                  <a14:compatExt spid="_x0000_s25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457200</xdr:colOff>
          <xdr:row>0</xdr:row>
          <xdr:rowOff>38100</xdr:rowOff>
        </xdr:from>
        <xdr:to>
          <xdr:col>30</xdr:col>
          <xdr:colOff>57150</xdr:colOff>
          <xdr:row>1</xdr:row>
          <xdr:rowOff>219075</xdr:rowOff>
        </xdr:to>
        <xdr:sp macro="" textlink="">
          <xdr:nvSpPr>
            <xdr:cNvPr id="56321" name="ToggleButton1" hidden="1">
              <a:extLst>
                <a:ext uri="{63B3BB69-23CF-44E3-9099-C40C66FF867C}">
                  <a14:compatExt spid="_x0000_s56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457200</xdr:colOff>
          <xdr:row>0</xdr:row>
          <xdr:rowOff>38100</xdr:rowOff>
        </xdr:from>
        <xdr:to>
          <xdr:col>30</xdr:col>
          <xdr:colOff>57150</xdr:colOff>
          <xdr:row>1</xdr:row>
          <xdr:rowOff>219075</xdr:rowOff>
        </xdr:to>
        <xdr:sp macro="" textlink="">
          <xdr:nvSpPr>
            <xdr:cNvPr id="37889" name="ToggleButton1" hidden="1">
              <a:extLst>
                <a:ext uri="{63B3BB69-23CF-44E3-9099-C40C66FF867C}">
                  <a14:compatExt spid="_x0000_s378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457200</xdr:colOff>
          <xdr:row>0</xdr:row>
          <xdr:rowOff>38100</xdr:rowOff>
        </xdr:from>
        <xdr:to>
          <xdr:col>32</xdr:col>
          <xdr:colOff>57150</xdr:colOff>
          <xdr:row>2</xdr:row>
          <xdr:rowOff>57150</xdr:rowOff>
        </xdr:to>
        <xdr:sp macro="" textlink="">
          <xdr:nvSpPr>
            <xdr:cNvPr id="35841" name="ToggleButton1" hidden="1">
              <a:extLst>
                <a:ext uri="{63B3BB69-23CF-44E3-9099-C40C66FF867C}">
                  <a14:compatExt spid="_x0000_s358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457200</xdr:colOff>
          <xdr:row>0</xdr:row>
          <xdr:rowOff>38100</xdr:rowOff>
        </xdr:from>
        <xdr:to>
          <xdr:col>33</xdr:col>
          <xdr:colOff>57150</xdr:colOff>
          <xdr:row>2</xdr:row>
          <xdr:rowOff>57150</xdr:rowOff>
        </xdr:to>
        <xdr:sp macro="" textlink="">
          <xdr:nvSpPr>
            <xdr:cNvPr id="1025" name="Toggle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476250</xdr:colOff>
          <xdr:row>0</xdr:row>
          <xdr:rowOff>0</xdr:rowOff>
        </xdr:from>
        <xdr:to>
          <xdr:col>56</xdr:col>
          <xdr:colOff>66675</xdr:colOff>
          <xdr:row>1</xdr:row>
          <xdr:rowOff>171450</xdr:rowOff>
        </xdr:to>
        <xdr:sp macro="" textlink="">
          <xdr:nvSpPr>
            <xdr:cNvPr id="26625" name="ToggleButton1" hidden="1">
              <a:extLst>
                <a:ext uri="{63B3BB69-23CF-44E3-9099-C40C66FF867C}">
                  <a14:compatExt spid="_x0000_s26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476250</xdr:colOff>
          <xdr:row>0</xdr:row>
          <xdr:rowOff>0</xdr:rowOff>
        </xdr:from>
        <xdr:to>
          <xdr:col>57</xdr:col>
          <xdr:colOff>66675</xdr:colOff>
          <xdr:row>1</xdr:row>
          <xdr:rowOff>171450</xdr:rowOff>
        </xdr:to>
        <xdr:sp macro="" textlink="">
          <xdr:nvSpPr>
            <xdr:cNvPr id="50177" name="ToggleButton1" hidden="1">
              <a:extLst>
                <a:ext uri="{63B3BB69-23CF-44E3-9099-C40C66FF867C}">
                  <a14:compatExt spid="_x0000_s50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476250</xdr:colOff>
          <xdr:row>0</xdr:row>
          <xdr:rowOff>0</xdr:rowOff>
        </xdr:from>
        <xdr:to>
          <xdr:col>52</xdr:col>
          <xdr:colOff>66675</xdr:colOff>
          <xdr:row>2</xdr:row>
          <xdr:rowOff>28575</xdr:rowOff>
        </xdr:to>
        <xdr:sp macro="" textlink="">
          <xdr:nvSpPr>
            <xdr:cNvPr id="28673" name="ToggleButton1" hidden="1">
              <a:extLst>
                <a:ext uri="{63B3BB69-23CF-44E3-9099-C40C66FF867C}">
                  <a14:compatExt spid="_x0000_s28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476250</xdr:colOff>
          <xdr:row>0</xdr:row>
          <xdr:rowOff>0</xdr:rowOff>
        </xdr:from>
        <xdr:to>
          <xdr:col>51</xdr:col>
          <xdr:colOff>66675</xdr:colOff>
          <xdr:row>2</xdr:row>
          <xdr:rowOff>28575</xdr:rowOff>
        </xdr:to>
        <xdr:sp macro="" textlink="">
          <xdr:nvSpPr>
            <xdr:cNvPr id="31745" name="ToggleButton1" hidden="1">
              <a:extLst>
                <a:ext uri="{63B3BB69-23CF-44E3-9099-C40C66FF867C}">
                  <a14:compatExt spid="_x0000_s317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476250</xdr:colOff>
          <xdr:row>0</xdr:row>
          <xdr:rowOff>0</xdr:rowOff>
        </xdr:from>
        <xdr:to>
          <xdr:col>51</xdr:col>
          <xdr:colOff>66675</xdr:colOff>
          <xdr:row>2</xdr:row>
          <xdr:rowOff>28575</xdr:rowOff>
        </xdr:to>
        <xdr:sp macro="" textlink="">
          <xdr:nvSpPr>
            <xdr:cNvPr id="5122" name="ToggleButton1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72;&#1073;&#1086;&#1095;&#1080;&#1081;%20&#1089;&#1090;&#1086;&#1083;%2008.10.2014\&#1055;&#1056;&#1054;&#1045;&#1050;&#1058;%20N\&#1055;&#1088;&#1086;&#1077;&#1082;&#1090;%20&#1073;&#1102;&#1076;&#1078;&#1077;&#1090;&#1072;%20%20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2;&#1072;&#1088;&#1080;&#1085;&#1072;/Desktop/&#1055;&#1056;&#1054;&#1045;&#1050;&#1058;%20&#1041;&#1070;&#1044;&#1046;&#1045;&#1058;&#1040;%202023/&#1056;&#1077;&#1096;&#1077;&#1085;&#1080;&#1077;%202%20&#1095;&#1090;&#1077;&#1085;&#1080;&#1077;%20&#1055;&#1088;&#1080;&#1083;&#1086;&#1078;&#1077;&#1085;&#1080;&#1103;%20&#8470;6,7,8,9,10,12%20&#1053;&#1072;&#1079;&#1072;&#1088;&#1086;&#1074;&#1082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по учрежд"/>
      <sheetName val="Штатное расписание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Расш расходов по прочим КБК"/>
      <sheetName val="Свод"/>
      <sheetName val="Отчеты"/>
      <sheetName val="Cm"/>
      <sheetName val="ПФХД"/>
      <sheetName val="Смета"/>
      <sheetName val="Ведомст"/>
      <sheetName val="Функц"/>
      <sheetName val="список"/>
      <sheetName val="исход"/>
      <sheetName val="СП"/>
      <sheetName val="СС"/>
      <sheetName val="СВ"/>
      <sheetName val="СФ"/>
      <sheetName val="Анализ"/>
      <sheetName val="ИсхДан"/>
      <sheetName val="Ведом"/>
      <sheetName val="Функц (2)"/>
      <sheetName val="ВедомПлП"/>
      <sheetName val="Функц ПлП"/>
      <sheetName val="источники"/>
      <sheetName val="ПрогрЗаимств"/>
      <sheetName val="РЦП"/>
      <sheetName val="РЦП ПлП"/>
      <sheetName val="ГРБС"/>
      <sheetName val="ФКР"/>
      <sheetName val="КЦСР"/>
      <sheetName val="КВР"/>
      <sheetName val="СВ (2)"/>
      <sheetName val="СФ (2)"/>
      <sheetName val="СРЦП"/>
      <sheetName val="ЭКР"/>
      <sheetName val="СубКОСГУ"/>
      <sheetName val="ТипСр"/>
    </sheetNames>
    <sheetDataSet>
      <sheetData sheetId="0">
        <row r="2">
          <cell r="B2">
            <v>939</v>
          </cell>
        </row>
      </sheetData>
      <sheetData sheetId="1">
        <row r="14">
          <cell r="B14" t="str">
            <v xml:space="preserve">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">
          <cell r="B1" t="str">
            <v>СубКОСГУ</v>
          </cell>
          <cell r="E1">
            <v>323</v>
          </cell>
        </row>
        <row r="2">
          <cell r="A2" t="str">
            <v>-</v>
          </cell>
          <cell r="B2" t="str">
            <v>-</v>
          </cell>
          <cell r="C2" t="str">
            <v>01.10.00.</v>
          </cell>
          <cell r="D2">
            <v>323</v>
          </cell>
          <cell r="E2">
            <v>324</v>
          </cell>
        </row>
        <row r="3">
          <cell r="A3">
            <v>241</v>
          </cell>
          <cell r="B3" t="str">
            <v>055,0</v>
          </cell>
          <cell r="C3" t="str">
            <v>01.20.00.</v>
          </cell>
          <cell r="D3">
            <v>324</v>
          </cell>
          <cell r="E3">
            <v>325</v>
          </cell>
        </row>
        <row r="4">
          <cell r="A4">
            <v>211</v>
          </cell>
          <cell r="B4" t="str">
            <v>046,0</v>
          </cell>
          <cell r="C4" t="str">
            <v>01.30.00.</v>
          </cell>
          <cell r="D4">
            <v>325</v>
          </cell>
          <cell r="E4">
            <v>326</v>
          </cell>
        </row>
        <row r="5">
          <cell r="A5">
            <v>212</v>
          </cell>
          <cell r="B5" t="str">
            <v>047,0</v>
          </cell>
          <cell r="C5" t="str">
            <v>01.40.00.</v>
          </cell>
          <cell r="D5">
            <v>326</v>
          </cell>
          <cell r="E5">
            <v>327</v>
          </cell>
        </row>
        <row r="6">
          <cell r="A6">
            <v>213</v>
          </cell>
          <cell r="B6" t="str">
            <v>048,01</v>
          </cell>
          <cell r="C6" t="str">
            <v>01.50.00.</v>
          </cell>
          <cell r="D6">
            <v>327</v>
          </cell>
          <cell r="E6">
            <v>328</v>
          </cell>
        </row>
        <row r="7">
          <cell r="A7">
            <v>221</v>
          </cell>
          <cell r="B7" t="str">
            <v>048,02</v>
          </cell>
          <cell r="C7" t="str">
            <v>01.60.00.</v>
          </cell>
          <cell r="D7">
            <v>328</v>
          </cell>
          <cell r="E7">
            <v>329</v>
          </cell>
        </row>
        <row r="8">
          <cell r="A8">
            <v>222</v>
          </cell>
          <cell r="B8" t="str">
            <v>048,03</v>
          </cell>
          <cell r="C8" t="str">
            <v>01.70.00.</v>
          </cell>
          <cell r="D8">
            <v>329</v>
          </cell>
          <cell r="E8">
            <v>331</v>
          </cell>
        </row>
        <row r="9">
          <cell r="A9">
            <v>223</v>
          </cell>
          <cell r="B9" t="str">
            <v>048,04</v>
          </cell>
          <cell r="D9">
            <v>331</v>
          </cell>
          <cell r="E9">
            <v>332</v>
          </cell>
        </row>
        <row r="10">
          <cell r="A10">
            <v>224</v>
          </cell>
          <cell r="B10" t="str">
            <v>048,05</v>
          </cell>
          <cell r="D10">
            <v>332</v>
          </cell>
          <cell r="E10">
            <v>531</v>
          </cell>
        </row>
        <row r="11">
          <cell r="A11">
            <v>225</v>
          </cell>
          <cell r="B11" t="str">
            <v>048,06</v>
          </cell>
          <cell r="D11">
            <v>531</v>
          </cell>
          <cell r="E11">
            <v>532</v>
          </cell>
        </row>
        <row r="12">
          <cell r="A12">
            <v>226</v>
          </cell>
          <cell r="B12" t="str">
            <v>048,07</v>
          </cell>
          <cell r="D12">
            <v>532</v>
          </cell>
          <cell r="E12">
            <v>922</v>
          </cell>
        </row>
        <row r="13">
          <cell r="A13">
            <v>231</v>
          </cell>
          <cell r="B13" t="str">
            <v>048,08</v>
          </cell>
          <cell r="D13">
            <v>922</v>
          </cell>
          <cell r="E13">
            <v>938</v>
          </cell>
        </row>
        <row r="14">
          <cell r="A14">
            <v>242</v>
          </cell>
          <cell r="B14" t="str">
            <v>048,09</v>
          </cell>
          <cell r="D14">
            <v>938</v>
          </cell>
          <cell r="E14">
            <v>938</v>
          </cell>
        </row>
        <row r="15">
          <cell r="A15">
            <v>251</v>
          </cell>
          <cell r="B15" t="str">
            <v>048,10</v>
          </cell>
          <cell r="D15">
            <v>939</v>
          </cell>
          <cell r="E15">
            <v>938</v>
          </cell>
        </row>
        <row r="16">
          <cell r="A16">
            <v>261</v>
          </cell>
          <cell r="B16" t="str">
            <v>048,11</v>
          </cell>
          <cell r="D16">
            <v>979</v>
          </cell>
          <cell r="E16">
            <v>938</v>
          </cell>
        </row>
        <row r="17">
          <cell r="A17">
            <v>262</v>
          </cell>
          <cell r="B17" t="str">
            <v>048,12</v>
          </cell>
          <cell r="E17">
            <v>938</v>
          </cell>
        </row>
        <row r="18">
          <cell r="A18">
            <v>263</v>
          </cell>
          <cell r="E18">
            <v>939</v>
          </cell>
        </row>
        <row r="19">
          <cell r="A19">
            <v>290</v>
          </cell>
          <cell r="E19">
            <v>939</v>
          </cell>
        </row>
        <row r="20">
          <cell r="A20">
            <v>310</v>
          </cell>
          <cell r="E20">
            <v>939</v>
          </cell>
        </row>
        <row r="21">
          <cell r="A21">
            <v>340</v>
          </cell>
          <cell r="E21">
            <v>939</v>
          </cell>
        </row>
        <row r="22">
          <cell r="E22">
            <v>939</v>
          </cell>
        </row>
        <row r="23">
          <cell r="E23">
            <v>979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прил 10"/>
      <sheetName val=" прил 9"/>
      <sheetName val=" прил 8"/>
      <sheetName val="Ведом прил 6"/>
      <sheetName val="Функц прил 7"/>
      <sheetName val="ЦСР прил 12"/>
    </sheetNames>
    <sheetDataSet>
      <sheetData sheetId="0" refreshError="1"/>
      <sheetData sheetId="1" refreshError="1"/>
      <sheetData sheetId="2" refreshError="1"/>
      <sheetData sheetId="3" refreshError="1">
        <row r="14">
          <cell r="F14">
            <v>708.66899999999998</v>
          </cell>
        </row>
        <row r="15">
          <cell r="D15">
            <v>3400000000</v>
          </cell>
        </row>
        <row r="33">
          <cell r="G33">
            <v>0</v>
          </cell>
          <cell r="I33">
            <v>0</v>
          </cell>
        </row>
        <row r="41">
          <cell r="G41">
            <v>0</v>
          </cell>
          <cell r="I41">
            <v>0</v>
          </cell>
        </row>
        <row r="46">
          <cell r="G46">
            <v>0</v>
          </cell>
          <cell r="I46">
            <v>0</v>
          </cell>
        </row>
        <row r="54">
          <cell r="G54">
            <v>0</v>
          </cell>
          <cell r="I54">
            <v>0</v>
          </cell>
        </row>
        <row r="70">
          <cell r="G70">
            <v>0</v>
          </cell>
          <cell r="I70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93">
          <cell r="F93">
            <v>414.32600000000002</v>
          </cell>
          <cell r="G93">
            <v>414.32600000000002</v>
          </cell>
          <cell r="H93">
            <v>415.99</v>
          </cell>
          <cell r="I93">
            <v>415.99</v>
          </cell>
        </row>
        <row r="97">
          <cell r="G97">
            <v>0</v>
          </cell>
          <cell r="I97">
            <v>0</v>
          </cell>
        </row>
        <row r="154">
          <cell r="G154">
            <v>0</v>
          </cell>
          <cell r="I154">
            <v>0</v>
          </cell>
        </row>
        <row r="156">
          <cell r="G156">
            <v>0</v>
          </cell>
          <cell r="I156">
            <v>0</v>
          </cell>
        </row>
        <row r="173">
          <cell r="G173">
            <v>0</v>
          </cell>
          <cell r="I173">
            <v>0</v>
          </cell>
        </row>
        <row r="179">
          <cell r="F179">
            <v>0</v>
          </cell>
          <cell r="G179">
            <v>0</v>
          </cell>
          <cell r="H179">
            <v>0</v>
          </cell>
          <cell r="I179">
            <v>0</v>
          </cell>
        </row>
        <row r="181">
          <cell r="G181">
            <v>0</v>
          </cell>
          <cell r="I181">
            <v>0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10.emf"/><Relationship Id="rId4" Type="http://schemas.openxmlformats.org/officeDocument/2006/relationships/control" Target="../activeX/activeX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11.emf"/><Relationship Id="rId4" Type="http://schemas.openxmlformats.org/officeDocument/2006/relationships/control" Target="../activeX/activeX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12.emf"/><Relationship Id="rId4" Type="http://schemas.openxmlformats.org/officeDocument/2006/relationships/control" Target="../activeX/activeX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control" Target="../activeX/activeX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4.emf"/><Relationship Id="rId4" Type="http://schemas.openxmlformats.org/officeDocument/2006/relationships/control" Target="../activeX/activeX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6.emf"/><Relationship Id="rId4" Type="http://schemas.openxmlformats.org/officeDocument/2006/relationships/control" Target="../activeX/activeX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7.emf"/><Relationship Id="rId4" Type="http://schemas.openxmlformats.org/officeDocument/2006/relationships/control" Target="../activeX/activeX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8.emf"/><Relationship Id="rId4" Type="http://schemas.openxmlformats.org/officeDocument/2006/relationships/control" Target="../activeX/activeX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9.emf"/><Relationship Id="rId4" Type="http://schemas.openxmlformats.org/officeDocument/2006/relationships/control" Target="../activeX/activeX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0">
    <pageSetUpPr fitToPage="1"/>
  </sheetPr>
  <dimension ref="A1:D45"/>
  <sheetViews>
    <sheetView showZeros="0" view="pageBreakPreview" topLeftCell="A16" zoomScaleNormal="100" zoomScaleSheetLayoutView="100" workbookViewId="0">
      <selection activeCell="A8" sqref="A8:D8"/>
    </sheetView>
  </sheetViews>
  <sheetFormatPr defaultRowHeight="12.75" x14ac:dyDescent="0.2"/>
  <cols>
    <col min="1" max="1" width="42.140625" style="80" customWidth="1"/>
    <col min="2" max="2" width="67.42578125" style="80" customWidth="1"/>
    <col min="3" max="3" width="20.42578125" style="81" customWidth="1"/>
    <col min="4" max="4" width="4.140625" style="81" customWidth="1"/>
    <col min="5" max="5" width="13.5703125" customWidth="1"/>
    <col min="6" max="6" width="9.140625" customWidth="1"/>
  </cols>
  <sheetData>
    <row r="1" spans="1:4" x14ac:dyDescent="0.2">
      <c r="A1" s="244"/>
      <c r="B1" s="244"/>
      <c r="C1" s="244"/>
      <c r="D1" s="244"/>
    </row>
    <row r="2" spans="1:4" ht="155.25" customHeight="1" x14ac:dyDescent="0.25">
      <c r="A2" s="109" t="s">
        <v>338</v>
      </c>
      <c r="B2" s="113"/>
      <c r="C2" s="111"/>
      <c r="D2" s="110"/>
    </row>
    <row r="3" spans="1:4" hidden="1" x14ac:dyDescent="0.2">
      <c r="A3" s="244"/>
      <c r="B3" s="244"/>
      <c r="C3" s="244"/>
      <c r="D3" s="244"/>
    </row>
    <row r="4" spans="1:4" x14ac:dyDescent="0.2">
      <c r="A4" s="244"/>
      <c r="B4" s="244"/>
      <c r="C4" s="244"/>
      <c r="D4" s="244"/>
    </row>
    <row r="5" spans="1:4" ht="73.5" customHeight="1" x14ac:dyDescent="0.2">
      <c r="A5" s="184" t="s">
        <v>277</v>
      </c>
      <c r="B5" s="183"/>
      <c r="C5" s="183"/>
      <c r="D5" s="183"/>
    </row>
    <row r="6" spans="1:4" ht="15" customHeight="1" x14ac:dyDescent="0.2">
      <c r="A6" s="245"/>
      <c r="B6" s="245"/>
      <c r="C6" s="245"/>
      <c r="D6" s="245"/>
    </row>
    <row r="7" spans="1:4" ht="3" customHeight="1" x14ac:dyDescent="0.2">
      <c r="A7" s="56"/>
      <c r="B7" s="56"/>
      <c r="C7" s="57"/>
      <c r="D7" s="57"/>
    </row>
    <row r="8" spans="1:4" ht="207" customHeight="1" x14ac:dyDescent="0.2">
      <c r="A8" s="243" t="s">
        <v>346</v>
      </c>
      <c r="B8" s="243"/>
      <c r="C8" s="243"/>
      <c r="D8" s="243"/>
    </row>
    <row r="9" spans="1:4" ht="65.25" customHeight="1" x14ac:dyDescent="0.2">
      <c r="A9" s="243" t="s">
        <v>342</v>
      </c>
      <c r="B9" s="243"/>
      <c r="C9" s="243"/>
      <c r="D9" s="243"/>
    </row>
    <row r="10" spans="1:4" ht="83.25" customHeight="1" x14ac:dyDescent="0.2">
      <c r="A10" s="243" t="s">
        <v>345</v>
      </c>
      <c r="B10" s="243"/>
      <c r="C10" s="243"/>
      <c r="D10" s="243"/>
    </row>
    <row r="11" spans="1:4" ht="206.25" customHeight="1" x14ac:dyDescent="0.2">
      <c r="A11" s="243" t="s">
        <v>343</v>
      </c>
      <c r="B11" s="243"/>
      <c r="C11" s="243"/>
      <c r="D11" s="243"/>
    </row>
    <row r="12" spans="1:4" ht="9" customHeight="1" x14ac:dyDescent="0.2">
      <c r="A12" s="243"/>
      <c r="B12" s="243"/>
      <c r="C12" s="243"/>
      <c r="D12" s="243"/>
    </row>
    <row r="13" spans="1:4" ht="96.75" customHeight="1" x14ac:dyDescent="0.2">
      <c r="A13" s="243" t="s">
        <v>278</v>
      </c>
      <c r="B13" s="243"/>
      <c r="C13" s="243"/>
      <c r="D13" s="243"/>
    </row>
    <row r="14" spans="1:4" s="112" customFormat="1" ht="97.5" customHeight="1" x14ac:dyDescent="0.2">
      <c r="A14" s="243" t="s">
        <v>297</v>
      </c>
      <c r="B14" s="243"/>
      <c r="C14" s="243"/>
      <c r="D14" s="243"/>
    </row>
    <row r="15" spans="1:4" ht="63.75" customHeight="1" x14ac:dyDescent="0.2">
      <c r="A15" s="243" t="s">
        <v>295</v>
      </c>
      <c r="B15" s="243"/>
      <c r="C15" s="243"/>
      <c r="D15" s="243"/>
    </row>
    <row r="16" spans="1:4" ht="115.5" customHeight="1" x14ac:dyDescent="0.2">
      <c r="A16" s="243" t="s">
        <v>327</v>
      </c>
      <c r="B16" s="243"/>
      <c r="C16" s="243"/>
      <c r="D16" s="243"/>
    </row>
    <row r="17" spans="1:4" ht="114" customHeight="1" x14ac:dyDescent="0.2">
      <c r="A17" s="246" t="s">
        <v>330</v>
      </c>
      <c r="B17" s="246"/>
      <c r="C17" s="246"/>
      <c r="D17" s="246"/>
    </row>
    <row r="18" spans="1:4" ht="54" customHeight="1" x14ac:dyDescent="0.2">
      <c r="A18" s="246" t="s">
        <v>296</v>
      </c>
      <c r="B18" s="246"/>
      <c r="C18" s="246"/>
      <c r="D18" s="246"/>
    </row>
    <row r="19" spans="1:4" ht="146.25" customHeight="1" x14ac:dyDescent="0.2">
      <c r="A19" s="246" t="s">
        <v>341</v>
      </c>
      <c r="B19" s="246"/>
      <c r="C19" s="246"/>
      <c r="D19" s="246"/>
    </row>
    <row r="20" spans="1:4" ht="6" hidden="1" customHeight="1" x14ac:dyDescent="0.2">
      <c r="A20" s="246"/>
      <c r="B20" s="246"/>
      <c r="C20" s="246"/>
      <c r="D20" s="246"/>
    </row>
    <row r="21" spans="1:4" ht="192" customHeight="1" x14ac:dyDescent="0.2">
      <c r="A21" s="246" t="s">
        <v>299</v>
      </c>
      <c r="B21" s="246"/>
      <c r="C21" s="246"/>
      <c r="D21" s="246"/>
    </row>
    <row r="22" spans="1:4" ht="50.25" customHeight="1" x14ac:dyDescent="0.2">
      <c r="A22" s="246" t="s">
        <v>300</v>
      </c>
      <c r="B22" s="246"/>
      <c r="C22" s="246"/>
      <c r="D22" s="246"/>
    </row>
    <row r="23" spans="1:4" ht="48.75" customHeight="1" x14ac:dyDescent="0.2">
      <c r="A23" s="246" t="s">
        <v>302</v>
      </c>
      <c r="B23" s="246"/>
      <c r="C23" s="246"/>
      <c r="D23" s="246"/>
    </row>
    <row r="24" spans="1:4" ht="65.25" customHeight="1" x14ac:dyDescent="0.2">
      <c r="A24" s="246" t="s">
        <v>332</v>
      </c>
      <c r="B24" s="246"/>
      <c r="C24" s="246"/>
      <c r="D24" s="246"/>
    </row>
    <row r="25" spans="1:4" ht="81" customHeight="1" x14ac:dyDescent="0.2">
      <c r="A25" s="246" t="s">
        <v>301</v>
      </c>
      <c r="B25" s="246"/>
      <c r="C25" s="246"/>
      <c r="D25" s="246"/>
    </row>
    <row r="26" spans="1:4" ht="79.5" customHeight="1" x14ac:dyDescent="0.2">
      <c r="A26" s="246" t="s">
        <v>344</v>
      </c>
      <c r="B26" s="246"/>
      <c r="C26" s="246"/>
      <c r="D26" s="246"/>
    </row>
    <row r="27" spans="1:4" ht="15.75" customHeight="1" x14ac:dyDescent="0.2">
      <c r="A27" s="247"/>
      <c r="B27" s="247"/>
      <c r="C27" s="247"/>
      <c r="D27" s="247"/>
    </row>
    <row r="28" spans="1:4" ht="96" customHeight="1" x14ac:dyDescent="0.2">
      <c r="A28" s="243" t="s">
        <v>164</v>
      </c>
      <c r="B28" s="243"/>
      <c r="C28" s="243"/>
      <c r="D28" s="243"/>
    </row>
    <row r="29" spans="1:4" ht="80.25" hidden="1" customHeight="1" x14ac:dyDescent="0.2">
      <c r="A29" s="106" t="s">
        <v>73</v>
      </c>
      <c r="B29" s="106"/>
      <c r="C29" s="107" t="s">
        <v>74</v>
      </c>
      <c r="D29" s="108"/>
    </row>
    <row r="30" spans="1:4" ht="63.75" hidden="1" customHeight="1" x14ac:dyDescent="0.2">
      <c r="A30" s="49" t="s">
        <v>50</v>
      </c>
      <c r="B30" s="49"/>
      <c r="C30" s="69" t="s">
        <v>86</v>
      </c>
      <c r="D30" s="70"/>
    </row>
    <row r="31" spans="1:4" ht="0.75" hidden="1" customHeight="1" x14ac:dyDescent="0.2">
      <c r="A31" s="49" t="s">
        <v>39</v>
      </c>
      <c r="B31" s="49"/>
      <c r="C31" s="69">
        <v>9000000000</v>
      </c>
      <c r="D31" s="70"/>
    </row>
    <row r="32" spans="1:4" ht="85.5" hidden="1" customHeight="1" x14ac:dyDescent="0.2">
      <c r="A32" s="49" t="s">
        <v>120</v>
      </c>
      <c r="B32" s="49"/>
      <c r="C32" s="69">
        <v>9010000000</v>
      </c>
      <c r="D32" s="70"/>
    </row>
    <row r="33" spans="1:4" ht="65.25" hidden="1" customHeight="1" x14ac:dyDescent="0.2">
      <c r="A33" s="49" t="s">
        <v>30</v>
      </c>
      <c r="B33" s="49"/>
      <c r="C33" s="69">
        <v>9010000000</v>
      </c>
      <c r="D33" s="70">
        <v>100</v>
      </c>
    </row>
    <row r="34" spans="1:4" ht="31.5" hidden="1" customHeight="1" x14ac:dyDescent="0.2">
      <c r="A34" s="49" t="s">
        <v>31</v>
      </c>
      <c r="B34" s="49"/>
      <c r="C34" s="69">
        <v>9010000000</v>
      </c>
      <c r="D34" s="70">
        <v>120</v>
      </c>
    </row>
    <row r="35" spans="1:4" ht="63.75" hidden="1" x14ac:dyDescent="0.2">
      <c r="A35" s="49" t="s">
        <v>43</v>
      </c>
      <c r="B35" s="49"/>
      <c r="C35" s="69" t="s">
        <v>25</v>
      </c>
      <c r="D35" s="70">
        <v>0</v>
      </c>
    </row>
    <row r="36" spans="1:4" hidden="1" x14ac:dyDescent="0.2">
      <c r="A36" s="49" t="s">
        <v>60</v>
      </c>
      <c r="B36" s="49"/>
      <c r="C36" s="69">
        <v>0</v>
      </c>
      <c r="D36" s="70">
        <v>0</v>
      </c>
    </row>
    <row r="37" spans="1:4" hidden="1" x14ac:dyDescent="0.2">
      <c r="A37" s="49" t="s">
        <v>60</v>
      </c>
      <c r="B37" s="49"/>
      <c r="C37" s="69">
        <v>0</v>
      </c>
      <c r="D37" s="70">
        <v>0</v>
      </c>
    </row>
    <row r="38" spans="1:4" hidden="1" x14ac:dyDescent="0.2">
      <c r="A38" s="49" t="s">
        <v>60</v>
      </c>
      <c r="B38" s="49"/>
      <c r="C38" s="69">
        <v>0</v>
      </c>
      <c r="D38" s="70">
        <v>0</v>
      </c>
    </row>
    <row r="39" spans="1:4" hidden="1" x14ac:dyDescent="0.2">
      <c r="A39" s="49" t="s">
        <v>60</v>
      </c>
      <c r="B39" s="49"/>
      <c r="C39" s="69">
        <v>0</v>
      </c>
      <c r="D39" s="70">
        <v>0</v>
      </c>
    </row>
    <row r="40" spans="1:4" hidden="1" x14ac:dyDescent="0.2">
      <c r="A40" s="49" t="s">
        <v>60</v>
      </c>
      <c r="B40" s="49"/>
      <c r="C40" s="69">
        <v>0</v>
      </c>
      <c r="D40" s="70">
        <v>0</v>
      </c>
    </row>
    <row r="41" spans="1:4" hidden="1" x14ac:dyDescent="0.2">
      <c r="A41" s="49" t="s">
        <v>60</v>
      </c>
      <c r="B41" s="49"/>
      <c r="C41" s="69">
        <v>0</v>
      </c>
      <c r="D41" s="70">
        <v>0</v>
      </c>
    </row>
    <row r="42" spans="1:4" hidden="1" x14ac:dyDescent="0.2">
      <c r="A42" s="49" t="s">
        <v>60</v>
      </c>
      <c r="B42" s="49"/>
      <c r="C42" s="69">
        <v>0</v>
      </c>
      <c r="D42" s="70">
        <v>0</v>
      </c>
    </row>
    <row r="43" spans="1:4" hidden="1" x14ac:dyDescent="0.2">
      <c r="A43" s="49" t="s">
        <v>60</v>
      </c>
      <c r="B43" s="49"/>
      <c r="C43" s="69">
        <v>0</v>
      </c>
      <c r="D43" s="70">
        <v>0</v>
      </c>
    </row>
    <row r="44" spans="1:4" hidden="1" x14ac:dyDescent="0.2">
      <c r="A44" s="49" t="s">
        <v>60</v>
      </c>
      <c r="B44" s="49"/>
      <c r="C44" s="69">
        <v>0</v>
      </c>
      <c r="D44" s="70">
        <v>0</v>
      </c>
    </row>
    <row r="45" spans="1:4" hidden="1" x14ac:dyDescent="0.2">
      <c r="A45" s="49" t="s">
        <v>60</v>
      </c>
      <c r="B45" s="49"/>
      <c r="C45" s="69">
        <v>0</v>
      </c>
      <c r="D45" s="70">
        <v>0</v>
      </c>
    </row>
  </sheetData>
  <dataConsolidate link="1"/>
  <mergeCells count="25">
    <mergeCell ref="A28:D28"/>
    <mergeCell ref="A22:D22"/>
    <mergeCell ref="A23:D23"/>
    <mergeCell ref="A24:D24"/>
    <mergeCell ref="A25:D25"/>
    <mergeCell ref="A26:D26"/>
    <mergeCell ref="A27:D27"/>
    <mergeCell ref="A21:D21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9:D9"/>
    <mergeCell ref="A1:D1"/>
    <mergeCell ref="A3:D3"/>
    <mergeCell ref="A4:D4"/>
    <mergeCell ref="A6:D6"/>
    <mergeCell ref="A8:D8"/>
  </mergeCells>
  <pageMargins left="0.47244094488188981" right="0.19685039370078741" top="0.19685039370078741" bottom="0.23622047244094491" header="0.11811023622047245" footer="3.937007874015748E-2"/>
  <pageSetup paperSize="9" scale="73" fitToHeight="0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8913" r:id="rId4" name="ToggleButton1">
          <controlPr defaultSize="0" print="0" autoLine="0" r:id="rId5">
            <anchor moveWithCells="1">
              <from>
                <xdr:col>23</xdr:col>
                <xdr:colOff>457200</xdr:colOff>
                <xdr:row>0</xdr:row>
                <xdr:rowOff>38100</xdr:rowOff>
              </from>
              <to>
                <xdr:col>29</xdr:col>
                <xdr:colOff>57150</xdr:colOff>
                <xdr:row>1</xdr:row>
                <xdr:rowOff>219075</xdr:rowOff>
              </to>
            </anchor>
          </controlPr>
        </control>
      </mc:Choice>
      <mc:Fallback>
        <control shapeId="38913" r:id="rId4" name="ToggleButton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6">
    <pageSetUpPr fitToPage="1"/>
  </sheetPr>
  <dimension ref="A1:G117"/>
  <sheetViews>
    <sheetView view="pageBreakPreview" zoomScaleSheetLayoutView="100" workbookViewId="0">
      <selection activeCell="E19" sqref="E19"/>
    </sheetView>
  </sheetViews>
  <sheetFormatPr defaultColWidth="9.140625" defaultRowHeight="12.75" x14ac:dyDescent="0.2"/>
  <cols>
    <col min="1" max="1" width="82.140625" style="21" customWidth="1"/>
    <col min="2" max="2" width="12.7109375" style="21" customWidth="1"/>
    <col min="3" max="3" width="7.85546875" style="21" customWidth="1"/>
    <col min="4" max="4" width="12.28515625" style="48" customWidth="1"/>
    <col min="5" max="5" width="15.5703125" style="22" customWidth="1"/>
    <col min="6" max="6" width="12.5703125" style="4" customWidth="1"/>
    <col min="7" max="7" width="14.7109375" style="4" customWidth="1"/>
    <col min="8" max="16384" width="9.140625" style="4"/>
  </cols>
  <sheetData>
    <row r="1" spans="1:7" s="5" customFormat="1" ht="14.25" x14ac:dyDescent="0.2">
      <c r="A1" s="16"/>
      <c r="B1" s="16"/>
      <c r="C1" s="16"/>
      <c r="D1" s="2"/>
      <c r="E1" s="16" t="s">
        <v>248</v>
      </c>
    </row>
    <row r="2" spans="1:7" s="1" customFormat="1" ht="14.25" x14ac:dyDescent="0.2">
      <c r="A2" s="16"/>
      <c r="B2" s="16"/>
      <c r="C2" s="16"/>
      <c r="D2" s="2"/>
      <c r="E2" s="127" t="s">
        <v>122</v>
      </c>
      <c r="F2" s="3"/>
      <c r="G2" s="2"/>
    </row>
    <row r="3" spans="1:7" s="1" customFormat="1" ht="14.25" x14ac:dyDescent="0.2">
      <c r="A3" s="16"/>
      <c r="B3" s="16"/>
      <c r="C3" s="16"/>
      <c r="D3" s="2"/>
      <c r="E3" s="127" t="s">
        <v>127</v>
      </c>
      <c r="F3" s="3"/>
      <c r="G3" s="2"/>
    </row>
    <row r="4" spans="1:7" s="1" customFormat="1" ht="14.25" x14ac:dyDescent="0.2">
      <c r="A4" s="16"/>
      <c r="B4" s="16"/>
      <c r="C4" s="16"/>
      <c r="D4" s="2"/>
      <c r="E4" s="127" t="s">
        <v>128</v>
      </c>
      <c r="F4" s="3"/>
      <c r="G4" s="2"/>
    </row>
    <row r="5" spans="1:7" s="1" customFormat="1" ht="14.25" x14ac:dyDescent="0.2">
      <c r="A5" s="15"/>
      <c r="B5" s="15"/>
      <c r="C5" s="15"/>
      <c r="E5" s="37" t="s">
        <v>166</v>
      </c>
      <c r="F5" s="3"/>
      <c r="G5" s="2"/>
    </row>
    <row r="6" spans="1:7" s="1" customFormat="1" ht="8.65" customHeight="1" x14ac:dyDescent="0.2">
      <c r="A6" s="37"/>
      <c r="B6" s="37"/>
      <c r="C6" s="37"/>
      <c r="D6" s="125"/>
      <c r="E6" s="37"/>
      <c r="F6" s="3"/>
      <c r="G6" s="2"/>
    </row>
    <row r="7" spans="1:7" s="5" customFormat="1" ht="40.5" customHeight="1" x14ac:dyDescent="0.2">
      <c r="A7" s="296" t="s">
        <v>282</v>
      </c>
      <c r="B7" s="296"/>
      <c r="C7" s="296"/>
      <c r="D7" s="296"/>
      <c r="E7" s="296"/>
    </row>
    <row r="8" spans="1:7" s="5" customFormat="1" ht="3" customHeight="1" x14ac:dyDescent="0.2">
      <c r="A8" s="17"/>
      <c r="B8" s="17"/>
      <c r="C8" s="17"/>
      <c r="D8" s="39"/>
      <c r="E8" s="15"/>
    </row>
    <row r="9" spans="1:7" s="5" customFormat="1" ht="14.25" customHeight="1" x14ac:dyDescent="0.2">
      <c r="A9" s="297" t="s">
        <v>9</v>
      </c>
      <c r="B9" s="298" t="s">
        <v>4</v>
      </c>
      <c r="C9" s="298" t="s">
        <v>5</v>
      </c>
      <c r="D9" s="300" t="s">
        <v>121</v>
      </c>
      <c r="E9" s="301"/>
    </row>
    <row r="10" spans="1:7" s="5" customFormat="1" ht="101.25" customHeight="1" x14ac:dyDescent="0.2">
      <c r="A10" s="297"/>
      <c r="B10" s="299"/>
      <c r="C10" s="299"/>
      <c r="D10" s="40" t="s">
        <v>6</v>
      </c>
      <c r="E10" s="18" t="s">
        <v>275</v>
      </c>
    </row>
    <row r="11" spans="1:7" s="5" customFormat="1" ht="43.5" customHeight="1" x14ac:dyDescent="0.2">
      <c r="A11" s="64" t="s">
        <v>290</v>
      </c>
      <c r="B11" s="83" t="s">
        <v>132</v>
      </c>
      <c r="C11" s="128"/>
      <c r="D11" s="85">
        <f>D12</f>
        <v>1261.6220000000001</v>
      </c>
      <c r="E11" s="86">
        <f>E12</f>
        <v>0</v>
      </c>
    </row>
    <row r="12" spans="1:7" s="5" customFormat="1" ht="17.25" customHeight="1" x14ac:dyDescent="0.2">
      <c r="A12" s="49" t="s">
        <v>32</v>
      </c>
      <c r="B12" s="84" t="s">
        <v>132</v>
      </c>
      <c r="C12" s="84" t="s">
        <v>125</v>
      </c>
      <c r="D12" s="87">
        <f>D13</f>
        <v>1261.6220000000001</v>
      </c>
      <c r="E12" s="88">
        <f>E13</f>
        <v>0</v>
      </c>
    </row>
    <row r="13" spans="1:7" s="5" customFormat="1" ht="17.25" customHeight="1" x14ac:dyDescent="0.2">
      <c r="A13" s="49" t="s">
        <v>33</v>
      </c>
      <c r="B13" s="84" t="s">
        <v>132</v>
      </c>
      <c r="C13" s="84" t="s">
        <v>126</v>
      </c>
      <c r="D13" s="87">
        <f>'Функ.прил 3'!G90</f>
        <v>1261.6220000000001</v>
      </c>
      <c r="E13" s="88">
        <f>'Функ.прил 3'!H90</f>
        <v>0</v>
      </c>
    </row>
    <row r="14" spans="1:7" ht="38.25" x14ac:dyDescent="0.2">
      <c r="A14" s="33" t="s">
        <v>289</v>
      </c>
      <c r="B14" s="33">
        <f>'Функ.прил 3'!E17</f>
        <v>3400000000</v>
      </c>
      <c r="C14" s="33"/>
      <c r="D14" s="41">
        <f>D15+D18+D20+D22</f>
        <v>9582.5969999999998</v>
      </c>
      <c r="E14" s="34">
        <f>E15+E18+E20+E22</f>
        <v>1262.154</v>
      </c>
      <c r="F14" s="32"/>
      <c r="G14" s="32"/>
    </row>
    <row r="15" spans="1:7" ht="38.25" x14ac:dyDescent="0.2">
      <c r="A15" s="8" t="s">
        <v>30</v>
      </c>
      <c r="B15" s="8">
        <f>B14</f>
        <v>3400000000</v>
      </c>
      <c r="C15" s="8">
        <v>100</v>
      </c>
      <c r="D15" s="42">
        <f>D16+D17</f>
        <v>5700.0560000000005</v>
      </c>
      <c r="E15" s="27">
        <f>E16+E17</f>
        <v>691.74399999999991</v>
      </c>
    </row>
    <row r="16" spans="1:7" x14ac:dyDescent="0.2">
      <c r="A16" s="8" t="s">
        <v>58</v>
      </c>
      <c r="B16" s="8">
        <f>B15</f>
        <v>3400000000</v>
      </c>
      <c r="C16" s="8">
        <v>110</v>
      </c>
      <c r="D16" s="42">
        <f>SUM('Функ.прил 3'!G161+'Функ.прил 3'!G133+'Функ.прил 3'!G95)</f>
        <v>4153.5</v>
      </c>
      <c r="E16" s="27">
        <f>'Функ.прил 3'!H43+'Функ.прил 3'!H133</f>
        <v>561.46799999999996</v>
      </c>
    </row>
    <row r="17" spans="1:5" x14ac:dyDescent="0.2">
      <c r="A17" s="8" t="s">
        <v>31</v>
      </c>
      <c r="B17" s="8">
        <f>B15</f>
        <v>3400000000</v>
      </c>
      <c r="C17" s="8">
        <v>120</v>
      </c>
      <c r="D17" s="42">
        <f>'Функ.прил 3'!G19+'Функ.прил 3'!G27+'Функ.прил 3'!G66</f>
        <v>1546.556</v>
      </c>
      <c r="E17" s="27">
        <f>'Функ.прил 3'!H19+'Функ.прил 3'!H27+'Функ.прил 3'!H66</f>
        <v>130.27600000000001</v>
      </c>
    </row>
    <row r="18" spans="1:5" x14ac:dyDescent="0.2">
      <c r="A18" s="24" t="s">
        <v>32</v>
      </c>
      <c r="B18" s="8">
        <f t="shared" ref="B18:B19" si="0">B17</f>
        <v>3400000000</v>
      </c>
      <c r="C18" s="8">
        <v>200</v>
      </c>
      <c r="D18" s="42">
        <f>D19</f>
        <v>3594.8030000000003</v>
      </c>
      <c r="E18" s="27">
        <f>E19</f>
        <v>570.41</v>
      </c>
    </row>
    <row r="19" spans="1:5" x14ac:dyDescent="0.2">
      <c r="A19" s="8" t="s">
        <v>33</v>
      </c>
      <c r="B19" s="8">
        <f t="shared" si="0"/>
        <v>3400000000</v>
      </c>
      <c r="C19" s="8">
        <v>240</v>
      </c>
      <c r="D19" s="42">
        <f>SUM('Функ.прил 3'!G200+'Функ.прил 3'!G135+'Функ.прил 3'!G105+'Функ.прил 3'!G80+'Функ.прил 3'!G73+'Функ.прил 3'!G68+'Функ.прил 3'!G54+'Функ.прил 3'!G29)</f>
        <v>3594.8030000000003</v>
      </c>
      <c r="E19" s="42">
        <f>SUM('Функ.прил 3'!H200+'Функ.прил 3'!H135+'Функ.прил 3'!H105+'Функ.прил 3'!H80+'Функ.прил 3'!H73+'Функ.прил 3'!H68+'Функ.прил 3'!H54+'Функ.прил 3'!H29)</f>
        <v>570.41</v>
      </c>
    </row>
    <row r="20" spans="1:5" x14ac:dyDescent="0.2">
      <c r="A20" s="8" t="s">
        <v>37</v>
      </c>
      <c r="B20" s="8">
        <f t="shared" ref="B20" si="1">B18</f>
        <v>3400000000</v>
      </c>
      <c r="C20" s="8">
        <v>500</v>
      </c>
      <c r="D20" s="42">
        <f>D21</f>
        <v>250.38299999999998</v>
      </c>
      <c r="E20" s="42">
        <f>E21</f>
        <v>0</v>
      </c>
    </row>
    <row r="21" spans="1:5" x14ac:dyDescent="0.2">
      <c r="A21" s="8" t="s">
        <v>38</v>
      </c>
      <c r="B21" s="8">
        <f t="shared" ref="B21:B22" si="2">B20</f>
        <v>3400000000</v>
      </c>
      <c r="C21" s="8">
        <v>540</v>
      </c>
      <c r="D21" s="42">
        <f>'Функ.прил 3'!G35+'Функ.прил 3'!G43+'Функ.прил 3'!G56+'Функ.прил 3'!G144+'Функ.прил 3'!G202+'Функ.прил 3'!G222</f>
        <v>250.38299999999998</v>
      </c>
      <c r="E21" s="42">
        <f>'Функ.прил 3'!H35+'Функ.прил 3'!H43+'Функ.прил 3'!H56+'Функ.прил 3'!H144+'Функ.прил 3'!H202+'Функ.прил 3'!H222</f>
        <v>0</v>
      </c>
    </row>
    <row r="22" spans="1:5" x14ac:dyDescent="0.2">
      <c r="A22" s="8" t="s">
        <v>34</v>
      </c>
      <c r="B22" s="8">
        <f t="shared" si="2"/>
        <v>3400000000</v>
      </c>
      <c r="C22" s="8">
        <v>800</v>
      </c>
      <c r="D22" s="42">
        <f>D23</f>
        <v>37.355000000000004</v>
      </c>
      <c r="E22" s="42">
        <f>E23</f>
        <v>0</v>
      </c>
    </row>
    <row r="23" spans="1:5" x14ac:dyDescent="0.2">
      <c r="A23" s="8" t="s">
        <v>35</v>
      </c>
      <c r="B23" s="8">
        <f t="shared" ref="B23" si="3">B21</f>
        <v>3400000000</v>
      </c>
      <c r="C23" s="8">
        <v>850</v>
      </c>
      <c r="D23" s="42">
        <f>SUM('Функ.прил 3'!G204+'Функ.прил 3'!G75)</f>
        <v>37.355000000000004</v>
      </c>
      <c r="E23" s="42">
        <f>'Функ.прил 3'!H204</f>
        <v>0</v>
      </c>
    </row>
    <row r="24" spans="1:5" ht="15.75" customHeight="1" x14ac:dyDescent="0.2">
      <c r="A24" s="23" t="s">
        <v>39</v>
      </c>
      <c r="B24" s="35" t="s">
        <v>110</v>
      </c>
      <c r="C24" s="36"/>
      <c r="D24" s="43">
        <f>D25</f>
        <v>30</v>
      </c>
      <c r="E24" s="43">
        <f>E25</f>
        <v>0</v>
      </c>
    </row>
    <row r="25" spans="1:5" s="13" customFormat="1" ht="38.25" x14ac:dyDescent="0.2">
      <c r="A25" s="12" t="s">
        <v>116</v>
      </c>
      <c r="B25" s="25" t="s">
        <v>111</v>
      </c>
      <c r="C25" s="30"/>
      <c r="D25" s="44">
        <f>D28</f>
        <v>30</v>
      </c>
      <c r="E25" s="28">
        <f>E28</f>
        <v>0</v>
      </c>
    </row>
    <row r="26" spans="1:5" s="13" customFormat="1" ht="38.25" hidden="1" x14ac:dyDescent="0.2">
      <c r="A26" s="8" t="s">
        <v>30</v>
      </c>
      <c r="B26" s="25" t="s">
        <v>111</v>
      </c>
      <c r="C26" s="30">
        <v>100</v>
      </c>
      <c r="D26" s="44" t="e">
        <f>D27</f>
        <v>#REF!</v>
      </c>
      <c r="E26" s="28" t="e">
        <f>E27</f>
        <v>#REF!</v>
      </c>
    </row>
    <row r="27" spans="1:5" s="13" customFormat="1" hidden="1" x14ac:dyDescent="0.2">
      <c r="A27" s="8" t="s">
        <v>31</v>
      </c>
      <c r="B27" s="25" t="s">
        <v>111</v>
      </c>
      <c r="C27" s="30">
        <v>120</v>
      </c>
      <c r="D27" s="44" t="e">
        <f>'Функ.прил 3'!#REF!+'Функ.прил 3'!G228+'Функ.прил 3'!#REF!</f>
        <v>#REF!</v>
      </c>
      <c r="E27" s="28" t="e">
        <f>'Функ.прил 3'!#REF!+'Функ.прил 3'!H228+'Функ.прил 3'!#REF!</f>
        <v>#REF!</v>
      </c>
    </row>
    <row r="28" spans="1:5" s="13" customFormat="1" ht="14.25" customHeight="1" x14ac:dyDescent="0.2">
      <c r="A28" s="12" t="s">
        <v>34</v>
      </c>
      <c r="B28" s="25" t="s">
        <v>111</v>
      </c>
      <c r="C28" s="30">
        <v>800</v>
      </c>
      <c r="D28" s="44">
        <f>D29</f>
        <v>30</v>
      </c>
      <c r="E28" s="28">
        <f>E29</f>
        <v>0</v>
      </c>
    </row>
    <row r="29" spans="1:5" s="13" customFormat="1" ht="12" customHeight="1" x14ac:dyDescent="0.2">
      <c r="A29" s="12" t="s">
        <v>57</v>
      </c>
      <c r="B29" s="25" t="s">
        <v>111</v>
      </c>
      <c r="C29" s="30">
        <v>870</v>
      </c>
      <c r="D29" s="44">
        <f>'Функ.прил 3'!G48</f>
        <v>30</v>
      </c>
      <c r="E29" s="28">
        <f>'Функ.прил 3'!H48</f>
        <v>0</v>
      </c>
    </row>
    <row r="30" spans="1:5" s="13" customFormat="1" ht="0.75" hidden="1" customHeight="1" x14ac:dyDescent="0.2">
      <c r="A30" s="12" t="s">
        <v>117</v>
      </c>
      <c r="B30" s="25" t="s">
        <v>112</v>
      </c>
      <c r="C30" s="30"/>
      <c r="D30" s="44">
        <f>D31</f>
        <v>811.75800000000004</v>
      </c>
      <c r="E30" s="28">
        <f>E31</f>
        <v>0</v>
      </c>
    </row>
    <row r="31" spans="1:5" s="13" customFormat="1" hidden="1" x14ac:dyDescent="0.2">
      <c r="A31" s="12" t="s">
        <v>32</v>
      </c>
      <c r="B31" s="25" t="s">
        <v>112</v>
      </c>
      <c r="C31" s="30">
        <v>200</v>
      </c>
      <c r="D31" s="44">
        <f>D32</f>
        <v>811.75800000000004</v>
      </c>
      <c r="E31" s="28">
        <f>E32</f>
        <v>0</v>
      </c>
    </row>
    <row r="32" spans="1:5" s="13" customFormat="1" hidden="1" x14ac:dyDescent="0.2">
      <c r="A32" s="12" t="s">
        <v>33</v>
      </c>
      <c r="B32" s="25" t="s">
        <v>112</v>
      </c>
      <c r="C32" s="30">
        <v>240</v>
      </c>
      <c r="D32" s="44">
        <f>'Функ.прил 3'!G95</f>
        <v>811.75800000000004</v>
      </c>
      <c r="E32" s="28">
        <f>'Функ.прил 3'!H95</f>
        <v>0</v>
      </c>
    </row>
    <row r="33" spans="1:5" s="13" customFormat="1" ht="0.75" hidden="1" customHeight="1" x14ac:dyDescent="0.2">
      <c r="A33" s="12" t="s">
        <v>115</v>
      </c>
      <c r="B33" s="25" t="s">
        <v>114</v>
      </c>
      <c r="C33" s="30"/>
      <c r="D33" s="44">
        <f>D34</f>
        <v>0</v>
      </c>
      <c r="E33" s="28">
        <f>E34</f>
        <v>0</v>
      </c>
    </row>
    <row r="34" spans="1:5" s="13" customFormat="1" hidden="1" x14ac:dyDescent="0.2">
      <c r="A34" s="12" t="s">
        <v>32</v>
      </c>
      <c r="B34" s="25" t="s">
        <v>114</v>
      </c>
      <c r="C34" s="30">
        <v>200</v>
      </c>
      <c r="D34" s="44">
        <f>D35</f>
        <v>0</v>
      </c>
      <c r="E34" s="28">
        <f>E35</f>
        <v>0</v>
      </c>
    </row>
    <row r="35" spans="1:5" s="13" customFormat="1" hidden="1" x14ac:dyDescent="0.2">
      <c r="A35" s="12" t="s">
        <v>33</v>
      </c>
      <c r="B35" s="25" t="s">
        <v>114</v>
      </c>
      <c r="C35" s="30">
        <v>240</v>
      </c>
      <c r="D35" s="44">
        <f>'Функ.прил 3'!G125</f>
        <v>0</v>
      </c>
      <c r="E35" s="28">
        <f>'Функ.прил 3'!H125</f>
        <v>0</v>
      </c>
    </row>
    <row r="36" spans="1:5" s="13" customFormat="1" ht="1.5" hidden="1" customHeight="1" x14ac:dyDescent="0.2">
      <c r="A36" s="12" t="s">
        <v>118</v>
      </c>
      <c r="B36" s="25" t="s">
        <v>113</v>
      </c>
      <c r="C36" s="30"/>
      <c r="D36" s="44" t="e">
        <f>D37</f>
        <v>#REF!</v>
      </c>
      <c r="E36" s="28" t="e">
        <f>E37</f>
        <v>#REF!</v>
      </c>
    </row>
    <row r="37" spans="1:5" ht="25.5" hidden="1" x14ac:dyDescent="0.2">
      <c r="A37" s="12" t="s">
        <v>68</v>
      </c>
      <c r="B37" s="25" t="s">
        <v>113</v>
      </c>
      <c r="C37" s="30">
        <v>400</v>
      </c>
      <c r="D37" s="44" t="e">
        <f>D38</f>
        <v>#REF!</v>
      </c>
      <c r="E37" s="28" t="e">
        <f>E38</f>
        <v>#REF!</v>
      </c>
    </row>
    <row r="38" spans="1:5" hidden="1" x14ac:dyDescent="0.2">
      <c r="A38" s="12" t="s">
        <v>69</v>
      </c>
      <c r="B38" s="25" t="s">
        <v>113</v>
      </c>
      <c r="C38" s="30">
        <v>410</v>
      </c>
      <c r="D38" s="44" t="e">
        <f>'Функ.прил 3'!#REF!</f>
        <v>#REF!</v>
      </c>
      <c r="E38" s="28" t="e">
        <f>'Функ.прил 3'!#REF!</f>
        <v>#REF!</v>
      </c>
    </row>
    <row r="39" spans="1:5" ht="12.75" customHeight="1" x14ac:dyDescent="0.2">
      <c r="A39" s="29" t="s">
        <v>6</v>
      </c>
      <c r="B39" s="29"/>
      <c r="C39" s="31"/>
      <c r="D39" s="43">
        <f>D11+D14+D24</f>
        <v>10874.218999999999</v>
      </c>
      <c r="E39" s="43">
        <f>E11+E14+E24</f>
        <v>1262.154</v>
      </c>
    </row>
    <row r="40" spans="1:5" hidden="1" x14ac:dyDescent="0.2">
      <c r="A40" s="20" t="s">
        <v>61</v>
      </c>
      <c r="B40" s="20"/>
      <c r="C40" s="20"/>
      <c r="D40" s="45">
        <v>0</v>
      </c>
      <c r="E40" s="14">
        <v>0</v>
      </c>
    </row>
    <row r="41" spans="1:5" hidden="1" x14ac:dyDescent="0.2">
      <c r="A41" s="19" t="s">
        <v>61</v>
      </c>
      <c r="B41" s="19"/>
      <c r="C41" s="19"/>
      <c r="D41" s="46">
        <v>0</v>
      </c>
      <c r="E41" s="6">
        <v>0</v>
      </c>
    </row>
    <row r="42" spans="1:5" hidden="1" x14ac:dyDescent="0.2">
      <c r="A42" s="19" t="s">
        <v>61</v>
      </c>
      <c r="B42" s="19"/>
      <c r="C42" s="19"/>
      <c r="D42" s="46">
        <v>0</v>
      </c>
      <c r="E42" s="6">
        <v>0</v>
      </c>
    </row>
    <row r="43" spans="1:5" hidden="1" x14ac:dyDescent="0.2">
      <c r="A43" s="19" t="s">
        <v>61</v>
      </c>
      <c r="B43" s="19"/>
      <c r="C43" s="19"/>
      <c r="D43" s="46">
        <v>0</v>
      </c>
      <c r="E43" s="6">
        <v>0</v>
      </c>
    </row>
    <row r="44" spans="1:5" hidden="1" x14ac:dyDescent="0.2">
      <c r="A44" s="19" t="s">
        <v>61</v>
      </c>
      <c r="B44" s="19"/>
      <c r="C44" s="19"/>
      <c r="D44" s="46">
        <v>0</v>
      </c>
      <c r="E44" s="6">
        <v>0</v>
      </c>
    </row>
    <row r="45" spans="1:5" hidden="1" x14ac:dyDescent="0.2">
      <c r="A45" s="19" t="s">
        <v>61</v>
      </c>
      <c r="B45" s="19"/>
      <c r="C45" s="19"/>
      <c r="D45" s="46">
        <v>0</v>
      </c>
      <c r="E45" s="6">
        <v>0</v>
      </c>
    </row>
    <row r="46" spans="1:5" hidden="1" x14ac:dyDescent="0.2">
      <c r="A46" s="19" t="s">
        <v>61</v>
      </c>
      <c r="B46" s="19"/>
      <c r="C46" s="19"/>
      <c r="D46" s="46">
        <v>0</v>
      </c>
      <c r="E46" s="6">
        <v>0</v>
      </c>
    </row>
    <row r="47" spans="1:5" hidden="1" x14ac:dyDescent="0.2">
      <c r="A47" s="19" t="s">
        <v>61</v>
      </c>
      <c r="B47" s="19"/>
      <c r="C47" s="19"/>
      <c r="D47" s="46">
        <v>0</v>
      </c>
      <c r="E47" s="6">
        <v>0</v>
      </c>
    </row>
    <row r="48" spans="1:5" hidden="1" x14ac:dyDescent="0.2">
      <c r="A48" s="19" t="s">
        <v>61</v>
      </c>
      <c r="B48" s="19"/>
      <c r="C48" s="19"/>
      <c r="D48" s="46">
        <v>0</v>
      </c>
      <c r="E48" s="6">
        <v>0</v>
      </c>
    </row>
    <row r="49" spans="1:5" hidden="1" x14ac:dyDescent="0.2">
      <c r="A49" s="19" t="s">
        <v>61</v>
      </c>
      <c r="B49" s="19"/>
      <c r="C49" s="19"/>
      <c r="D49" s="46">
        <v>0</v>
      </c>
      <c r="E49" s="6">
        <v>0</v>
      </c>
    </row>
    <row r="50" spans="1:5" hidden="1" x14ac:dyDescent="0.2">
      <c r="A50" s="19" t="s">
        <v>61</v>
      </c>
      <c r="B50" s="19"/>
      <c r="C50" s="19"/>
      <c r="D50" s="46">
        <v>0</v>
      </c>
      <c r="E50" s="6">
        <v>0</v>
      </c>
    </row>
    <row r="51" spans="1:5" hidden="1" x14ac:dyDescent="0.2">
      <c r="A51" s="19" t="s">
        <v>61</v>
      </c>
      <c r="B51" s="19"/>
      <c r="C51" s="19"/>
      <c r="D51" s="46">
        <v>0</v>
      </c>
      <c r="E51" s="6">
        <v>0</v>
      </c>
    </row>
    <row r="52" spans="1:5" hidden="1" x14ac:dyDescent="0.2">
      <c r="A52" s="19" t="s">
        <v>61</v>
      </c>
      <c r="B52" s="19"/>
      <c r="C52" s="19"/>
      <c r="D52" s="46">
        <v>0</v>
      </c>
      <c r="E52" s="6">
        <v>0</v>
      </c>
    </row>
    <row r="53" spans="1:5" hidden="1" x14ac:dyDescent="0.2">
      <c r="A53" s="19" t="s">
        <v>61</v>
      </c>
      <c r="B53" s="19"/>
      <c r="C53" s="19"/>
      <c r="D53" s="46">
        <v>0</v>
      </c>
      <c r="E53" s="6">
        <v>0</v>
      </c>
    </row>
    <row r="54" spans="1:5" hidden="1" x14ac:dyDescent="0.2">
      <c r="A54" s="19" t="s">
        <v>61</v>
      </c>
      <c r="B54" s="19"/>
      <c r="C54" s="19"/>
      <c r="D54" s="46">
        <v>0</v>
      </c>
      <c r="E54" s="6">
        <v>0</v>
      </c>
    </row>
    <row r="55" spans="1:5" hidden="1" x14ac:dyDescent="0.2">
      <c r="A55" s="19" t="s">
        <v>61</v>
      </c>
      <c r="B55" s="19"/>
      <c r="C55" s="19"/>
      <c r="D55" s="46">
        <v>0</v>
      </c>
      <c r="E55" s="6">
        <v>0</v>
      </c>
    </row>
    <row r="56" spans="1:5" hidden="1" x14ac:dyDescent="0.2">
      <c r="A56" s="19" t="s">
        <v>61</v>
      </c>
      <c r="B56" s="19"/>
      <c r="C56" s="19"/>
      <c r="D56" s="46">
        <v>0</v>
      </c>
      <c r="E56" s="6">
        <v>0</v>
      </c>
    </row>
    <row r="57" spans="1:5" hidden="1" x14ac:dyDescent="0.2">
      <c r="A57" s="19" t="s">
        <v>61</v>
      </c>
      <c r="B57" s="19"/>
      <c r="C57" s="19"/>
      <c r="D57" s="46">
        <v>0</v>
      </c>
      <c r="E57" s="6">
        <v>0</v>
      </c>
    </row>
    <row r="58" spans="1:5" hidden="1" x14ac:dyDescent="0.2">
      <c r="A58" s="19" t="s">
        <v>61</v>
      </c>
      <c r="B58" s="19"/>
      <c r="C58" s="19"/>
      <c r="D58" s="46">
        <v>0</v>
      </c>
      <c r="E58" s="6">
        <v>0</v>
      </c>
    </row>
    <row r="59" spans="1:5" hidden="1" x14ac:dyDescent="0.2">
      <c r="A59" s="19" t="s">
        <v>61</v>
      </c>
      <c r="B59" s="19"/>
      <c r="C59" s="19"/>
      <c r="D59" s="46">
        <v>0</v>
      </c>
      <c r="E59" s="6">
        <v>0</v>
      </c>
    </row>
    <row r="60" spans="1:5" hidden="1" x14ac:dyDescent="0.2">
      <c r="A60" s="19" t="s">
        <v>61</v>
      </c>
      <c r="B60" s="19"/>
      <c r="C60" s="19"/>
      <c r="D60" s="46">
        <v>0</v>
      </c>
      <c r="E60" s="6">
        <v>0</v>
      </c>
    </row>
    <row r="61" spans="1:5" hidden="1" x14ac:dyDescent="0.2">
      <c r="A61" s="19" t="s">
        <v>61</v>
      </c>
      <c r="B61" s="19"/>
      <c r="C61" s="19"/>
      <c r="D61" s="46">
        <v>0</v>
      </c>
      <c r="E61" s="6">
        <v>0</v>
      </c>
    </row>
    <row r="62" spans="1:5" hidden="1" x14ac:dyDescent="0.2">
      <c r="A62" s="19" t="s">
        <v>61</v>
      </c>
      <c r="B62" s="19"/>
      <c r="C62" s="19"/>
      <c r="D62" s="46">
        <v>0</v>
      </c>
      <c r="E62" s="6">
        <v>0</v>
      </c>
    </row>
    <row r="63" spans="1:5" hidden="1" x14ac:dyDescent="0.2">
      <c r="A63" s="19" t="s">
        <v>61</v>
      </c>
      <c r="B63" s="19"/>
      <c r="C63" s="19"/>
      <c r="D63" s="46">
        <v>0</v>
      </c>
      <c r="E63" s="6">
        <v>0</v>
      </c>
    </row>
    <row r="64" spans="1:5" hidden="1" x14ac:dyDescent="0.2">
      <c r="A64" s="19" t="s">
        <v>61</v>
      </c>
      <c r="B64" s="19"/>
      <c r="C64" s="19"/>
      <c r="D64" s="46">
        <v>0</v>
      </c>
      <c r="E64" s="6">
        <v>0</v>
      </c>
    </row>
    <row r="65" spans="1:5" hidden="1" x14ac:dyDescent="0.2">
      <c r="A65" s="19" t="s">
        <v>61</v>
      </c>
      <c r="B65" s="19"/>
      <c r="C65" s="19"/>
      <c r="D65" s="46">
        <v>0</v>
      </c>
      <c r="E65" s="6">
        <v>0</v>
      </c>
    </row>
    <row r="66" spans="1:5" hidden="1" x14ac:dyDescent="0.2">
      <c r="A66" s="19" t="s">
        <v>61</v>
      </c>
      <c r="B66" s="19"/>
      <c r="C66" s="19"/>
      <c r="D66" s="46">
        <v>0</v>
      </c>
      <c r="E66" s="6">
        <v>0</v>
      </c>
    </row>
    <row r="67" spans="1:5" hidden="1" x14ac:dyDescent="0.2">
      <c r="A67" s="19" t="s">
        <v>61</v>
      </c>
      <c r="B67" s="19"/>
      <c r="C67" s="19"/>
      <c r="D67" s="46">
        <v>0</v>
      </c>
      <c r="E67" s="6">
        <v>0</v>
      </c>
    </row>
    <row r="68" spans="1:5" hidden="1" x14ac:dyDescent="0.2">
      <c r="A68" s="19" t="s">
        <v>61</v>
      </c>
      <c r="B68" s="19"/>
      <c r="C68" s="19"/>
      <c r="D68" s="46">
        <v>0</v>
      </c>
      <c r="E68" s="6">
        <v>0</v>
      </c>
    </row>
    <row r="69" spans="1:5" hidden="1" x14ac:dyDescent="0.2">
      <c r="A69" s="19" t="s">
        <v>61</v>
      </c>
      <c r="B69" s="19"/>
      <c r="C69" s="19"/>
      <c r="D69" s="46">
        <v>0</v>
      </c>
      <c r="E69" s="6">
        <v>0</v>
      </c>
    </row>
    <row r="70" spans="1:5" hidden="1" x14ac:dyDescent="0.2">
      <c r="A70" s="19" t="s">
        <v>61</v>
      </c>
      <c r="B70" s="19"/>
      <c r="C70" s="19"/>
      <c r="D70" s="46">
        <v>0</v>
      </c>
      <c r="E70" s="6">
        <v>0</v>
      </c>
    </row>
    <row r="71" spans="1:5" hidden="1" x14ac:dyDescent="0.2">
      <c r="A71" s="19" t="s">
        <v>61</v>
      </c>
      <c r="B71" s="19"/>
      <c r="C71" s="19"/>
      <c r="D71" s="46">
        <v>0</v>
      </c>
      <c r="E71" s="6">
        <v>0</v>
      </c>
    </row>
    <row r="72" spans="1:5" hidden="1" x14ac:dyDescent="0.2">
      <c r="A72" s="19" t="s">
        <v>61</v>
      </c>
      <c r="B72" s="19"/>
      <c r="C72" s="19"/>
      <c r="D72" s="46">
        <v>0</v>
      </c>
      <c r="E72" s="6">
        <v>0</v>
      </c>
    </row>
    <row r="73" spans="1:5" hidden="1" x14ac:dyDescent="0.2">
      <c r="A73" s="19" t="s">
        <v>61</v>
      </c>
      <c r="B73" s="19"/>
      <c r="C73" s="19"/>
      <c r="D73" s="46">
        <v>0</v>
      </c>
      <c r="E73" s="6">
        <v>0</v>
      </c>
    </row>
    <row r="74" spans="1:5" hidden="1" x14ac:dyDescent="0.2">
      <c r="A74" s="19" t="s">
        <v>61</v>
      </c>
      <c r="B74" s="19"/>
      <c r="C74" s="19"/>
      <c r="D74" s="46">
        <v>0</v>
      </c>
      <c r="E74" s="6">
        <v>0</v>
      </c>
    </row>
    <row r="75" spans="1:5" hidden="1" x14ac:dyDescent="0.2">
      <c r="A75" s="19" t="s">
        <v>61</v>
      </c>
      <c r="B75" s="19"/>
      <c r="C75" s="19"/>
      <c r="D75" s="46">
        <v>0</v>
      </c>
      <c r="E75" s="6">
        <v>0</v>
      </c>
    </row>
    <row r="76" spans="1:5" hidden="1" x14ac:dyDescent="0.2">
      <c r="A76" s="19" t="s">
        <v>61</v>
      </c>
      <c r="B76" s="19"/>
      <c r="C76" s="19"/>
      <c r="D76" s="46">
        <v>0</v>
      </c>
      <c r="E76" s="6">
        <v>0</v>
      </c>
    </row>
    <row r="77" spans="1:5" hidden="1" x14ac:dyDescent="0.2">
      <c r="A77" s="19" t="s">
        <v>61</v>
      </c>
      <c r="B77" s="19"/>
      <c r="C77" s="19"/>
      <c r="D77" s="46">
        <v>0</v>
      </c>
      <c r="E77" s="6">
        <v>0</v>
      </c>
    </row>
    <row r="78" spans="1:5" hidden="1" x14ac:dyDescent="0.2">
      <c r="A78" s="19" t="s">
        <v>61</v>
      </c>
      <c r="B78" s="19"/>
      <c r="C78" s="19"/>
      <c r="D78" s="46">
        <v>0</v>
      </c>
      <c r="E78" s="6">
        <v>0</v>
      </c>
    </row>
    <row r="79" spans="1:5" hidden="1" x14ac:dyDescent="0.2">
      <c r="A79" s="19" t="s">
        <v>61</v>
      </c>
      <c r="B79" s="19"/>
      <c r="C79" s="19"/>
      <c r="D79" s="46">
        <v>0</v>
      </c>
      <c r="E79" s="6">
        <v>0</v>
      </c>
    </row>
    <row r="80" spans="1:5" hidden="1" x14ac:dyDescent="0.2">
      <c r="A80" s="19" t="s">
        <v>61</v>
      </c>
      <c r="B80" s="19"/>
      <c r="C80" s="19"/>
      <c r="D80" s="46">
        <v>0</v>
      </c>
      <c r="E80" s="6">
        <v>0</v>
      </c>
    </row>
    <row r="81" spans="1:5" hidden="1" x14ac:dyDescent="0.2">
      <c r="A81" s="19" t="s">
        <v>61</v>
      </c>
      <c r="B81" s="19"/>
      <c r="C81" s="19"/>
      <c r="D81" s="46">
        <v>0</v>
      </c>
      <c r="E81" s="6">
        <v>0</v>
      </c>
    </row>
    <row r="82" spans="1:5" hidden="1" x14ac:dyDescent="0.2">
      <c r="A82" s="19" t="s">
        <v>61</v>
      </c>
      <c r="B82" s="19"/>
      <c r="C82" s="19"/>
      <c r="D82" s="46">
        <v>0</v>
      </c>
      <c r="E82" s="6">
        <v>0</v>
      </c>
    </row>
    <row r="83" spans="1:5" hidden="1" x14ac:dyDescent="0.2">
      <c r="A83" s="19" t="s">
        <v>61</v>
      </c>
      <c r="B83" s="19"/>
      <c r="C83" s="19"/>
      <c r="D83" s="46">
        <v>0</v>
      </c>
      <c r="E83" s="6">
        <v>0</v>
      </c>
    </row>
    <row r="84" spans="1:5" hidden="1" x14ac:dyDescent="0.2">
      <c r="A84" s="19" t="s">
        <v>61</v>
      </c>
      <c r="B84" s="19"/>
      <c r="C84" s="19"/>
      <c r="D84" s="46">
        <v>0</v>
      </c>
      <c r="E84" s="6">
        <v>0</v>
      </c>
    </row>
    <row r="85" spans="1:5" hidden="1" x14ac:dyDescent="0.2">
      <c r="A85" s="19" t="s">
        <v>61</v>
      </c>
      <c r="B85" s="19"/>
      <c r="C85" s="19"/>
      <c r="D85" s="46">
        <v>0</v>
      </c>
      <c r="E85" s="6">
        <v>0</v>
      </c>
    </row>
    <row r="86" spans="1:5" hidden="1" x14ac:dyDescent="0.2">
      <c r="A86" s="19" t="s">
        <v>61</v>
      </c>
      <c r="B86" s="19"/>
      <c r="C86" s="19"/>
      <c r="D86" s="46">
        <v>0</v>
      </c>
      <c r="E86" s="6">
        <v>0</v>
      </c>
    </row>
    <row r="87" spans="1:5" hidden="1" x14ac:dyDescent="0.2">
      <c r="A87" s="19" t="s">
        <v>61</v>
      </c>
      <c r="B87" s="19"/>
      <c r="C87" s="19"/>
      <c r="D87" s="46">
        <v>0</v>
      </c>
      <c r="E87" s="6">
        <v>0</v>
      </c>
    </row>
    <row r="88" spans="1:5" hidden="1" x14ac:dyDescent="0.2">
      <c r="A88" s="19" t="s">
        <v>61</v>
      </c>
      <c r="B88" s="19"/>
      <c r="C88" s="19"/>
      <c r="D88" s="46">
        <v>0</v>
      </c>
      <c r="E88" s="6">
        <v>0</v>
      </c>
    </row>
    <row r="89" spans="1:5" hidden="1" x14ac:dyDescent="0.2">
      <c r="A89" s="19" t="s">
        <v>61</v>
      </c>
      <c r="B89" s="19"/>
      <c r="C89" s="19"/>
      <c r="D89" s="46">
        <v>0</v>
      </c>
      <c r="E89" s="6">
        <v>0</v>
      </c>
    </row>
    <row r="90" spans="1:5" hidden="1" x14ac:dyDescent="0.2">
      <c r="A90" s="19" t="s">
        <v>61</v>
      </c>
      <c r="B90" s="19"/>
      <c r="C90" s="19"/>
      <c r="D90" s="46">
        <v>0</v>
      </c>
      <c r="E90" s="6">
        <v>0</v>
      </c>
    </row>
    <row r="91" spans="1:5" hidden="1" x14ac:dyDescent="0.2">
      <c r="A91" s="19" t="s">
        <v>61</v>
      </c>
      <c r="B91" s="19"/>
      <c r="C91" s="19"/>
      <c r="D91" s="46">
        <v>0</v>
      </c>
      <c r="E91" s="6">
        <v>0</v>
      </c>
    </row>
    <row r="92" spans="1:5" hidden="1" x14ac:dyDescent="0.2">
      <c r="A92" s="19" t="s">
        <v>61</v>
      </c>
      <c r="B92" s="19"/>
      <c r="C92" s="19"/>
      <c r="D92" s="46">
        <v>0</v>
      </c>
      <c r="E92" s="6">
        <v>0</v>
      </c>
    </row>
    <row r="93" spans="1:5" hidden="1" x14ac:dyDescent="0.2">
      <c r="A93" s="19" t="s">
        <v>61</v>
      </c>
      <c r="B93" s="19"/>
      <c r="C93" s="19"/>
      <c r="D93" s="46">
        <v>0</v>
      </c>
      <c r="E93" s="6">
        <v>0</v>
      </c>
    </row>
    <row r="94" spans="1:5" hidden="1" x14ac:dyDescent="0.2">
      <c r="A94" s="19" t="s">
        <v>61</v>
      </c>
      <c r="B94" s="19"/>
      <c r="C94" s="19"/>
      <c r="D94" s="46">
        <v>0</v>
      </c>
      <c r="E94" s="6">
        <v>0</v>
      </c>
    </row>
    <row r="95" spans="1:5" hidden="1" x14ac:dyDescent="0.2">
      <c r="A95" s="19" t="s">
        <v>61</v>
      </c>
      <c r="B95" s="19"/>
      <c r="C95" s="19"/>
      <c r="D95" s="46">
        <v>0</v>
      </c>
      <c r="E95" s="6">
        <v>0</v>
      </c>
    </row>
    <row r="96" spans="1:5" hidden="1" x14ac:dyDescent="0.2">
      <c r="A96" s="19" t="s">
        <v>61</v>
      </c>
      <c r="B96" s="19"/>
      <c r="C96" s="19"/>
      <c r="D96" s="46">
        <v>0</v>
      </c>
      <c r="E96" s="6">
        <v>0</v>
      </c>
    </row>
    <row r="97" spans="1:5" hidden="1" x14ac:dyDescent="0.2">
      <c r="A97" s="19" t="s">
        <v>61</v>
      </c>
      <c r="B97" s="19"/>
      <c r="C97" s="19"/>
      <c r="D97" s="46">
        <v>0</v>
      </c>
      <c r="E97" s="6">
        <v>0</v>
      </c>
    </row>
    <row r="98" spans="1:5" hidden="1" x14ac:dyDescent="0.2">
      <c r="A98" s="19" t="s">
        <v>61</v>
      </c>
      <c r="B98" s="19"/>
      <c r="C98" s="19"/>
      <c r="D98" s="46">
        <v>0</v>
      </c>
      <c r="E98" s="6">
        <v>0</v>
      </c>
    </row>
    <row r="99" spans="1:5" hidden="1" x14ac:dyDescent="0.2">
      <c r="A99" s="19" t="s">
        <v>61</v>
      </c>
      <c r="B99" s="19"/>
      <c r="C99" s="19"/>
      <c r="D99" s="46">
        <v>0</v>
      </c>
      <c r="E99" s="6">
        <v>0</v>
      </c>
    </row>
    <row r="100" spans="1:5" hidden="1" x14ac:dyDescent="0.2">
      <c r="A100" s="19" t="s">
        <v>61</v>
      </c>
      <c r="B100" s="19"/>
      <c r="C100" s="19"/>
      <c r="D100" s="46">
        <v>0</v>
      </c>
      <c r="E100" s="6">
        <v>0</v>
      </c>
    </row>
    <row r="101" spans="1:5" hidden="1" x14ac:dyDescent="0.2">
      <c r="A101" s="19" t="s">
        <v>61</v>
      </c>
      <c r="B101" s="19"/>
      <c r="C101" s="19"/>
      <c r="D101" s="46">
        <v>0</v>
      </c>
      <c r="E101" s="6">
        <v>0</v>
      </c>
    </row>
    <row r="102" spans="1:5" hidden="1" x14ac:dyDescent="0.2">
      <c r="A102" s="19" t="s">
        <v>61</v>
      </c>
      <c r="B102" s="19"/>
      <c r="C102" s="19"/>
      <c r="D102" s="46">
        <v>0</v>
      </c>
      <c r="E102" s="6">
        <v>0</v>
      </c>
    </row>
    <row r="103" spans="1:5" hidden="1" x14ac:dyDescent="0.2">
      <c r="A103" s="19" t="s">
        <v>61</v>
      </c>
      <c r="B103" s="19"/>
      <c r="C103" s="19"/>
      <c r="D103" s="46">
        <v>0</v>
      </c>
      <c r="E103" s="6">
        <v>0</v>
      </c>
    </row>
    <row r="104" spans="1:5" hidden="1" x14ac:dyDescent="0.2">
      <c r="A104" s="19" t="s">
        <v>61</v>
      </c>
      <c r="B104" s="19"/>
      <c r="C104" s="19"/>
      <c r="D104" s="46">
        <v>0</v>
      </c>
      <c r="E104" s="6">
        <v>0</v>
      </c>
    </row>
    <row r="105" spans="1:5" hidden="1" x14ac:dyDescent="0.2">
      <c r="A105" s="19" t="s">
        <v>61</v>
      </c>
      <c r="B105" s="19"/>
      <c r="C105" s="19"/>
      <c r="D105" s="46">
        <v>0</v>
      </c>
      <c r="E105" s="6">
        <v>0</v>
      </c>
    </row>
    <row r="106" spans="1:5" hidden="1" x14ac:dyDescent="0.2">
      <c r="A106" s="19" t="s">
        <v>61</v>
      </c>
      <c r="B106" s="19"/>
      <c r="C106" s="19"/>
      <c r="D106" s="46">
        <v>0</v>
      </c>
      <c r="E106" s="6">
        <v>0</v>
      </c>
    </row>
    <row r="107" spans="1:5" hidden="1" x14ac:dyDescent="0.2">
      <c r="A107" s="19" t="s">
        <v>61</v>
      </c>
      <c r="B107" s="19"/>
      <c r="C107" s="19"/>
      <c r="D107" s="46">
        <v>0</v>
      </c>
      <c r="E107" s="6">
        <v>0</v>
      </c>
    </row>
    <row r="108" spans="1:5" hidden="1" x14ac:dyDescent="0.2">
      <c r="A108" s="19" t="s">
        <v>61</v>
      </c>
      <c r="B108" s="19"/>
      <c r="C108" s="19"/>
      <c r="D108" s="46">
        <v>0</v>
      </c>
      <c r="E108" s="6">
        <v>0</v>
      </c>
    </row>
    <row r="109" spans="1:5" hidden="1" x14ac:dyDescent="0.2">
      <c r="A109" s="19" t="s">
        <v>61</v>
      </c>
      <c r="B109" s="19"/>
      <c r="C109" s="19"/>
      <c r="D109" s="46">
        <v>0</v>
      </c>
      <c r="E109" s="6">
        <v>0</v>
      </c>
    </row>
    <row r="110" spans="1:5" hidden="1" x14ac:dyDescent="0.2">
      <c r="A110" s="19" t="s">
        <v>61</v>
      </c>
      <c r="B110" s="19"/>
      <c r="C110" s="19"/>
      <c r="D110" s="46">
        <v>0</v>
      </c>
      <c r="E110" s="6">
        <v>0</v>
      </c>
    </row>
    <row r="111" spans="1:5" hidden="1" x14ac:dyDescent="0.2">
      <c r="A111" s="19" t="s">
        <v>61</v>
      </c>
      <c r="B111" s="19"/>
      <c r="C111" s="19"/>
      <c r="D111" s="46">
        <v>0</v>
      </c>
      <c r="E111" s="6">
        <v>0</v>
      </c>
    </row>
    <row r="112" spans="1:5" hidden="1" x14ac:dyDescent="0.2">
      <c r="A112" s="19" t="s">
        <v>61</v>
      </c>
      <c r="B112" s="19"/>
      <c r="C112" s="19"/>
      <c r="D112" s="46">
        <v>0</v>
      </c>
      <c r="E112" s="6">
        <v>0</v>
      </c>
    </row>
    <row r="113" spans="1:5" hidden="1" x14ac:dyDescent="0.2">
      <c r="A113" s="19" t="s">
        <v>61</v>
      </c>
      <c r="B113" s="19"/>
      <c r="C113" s="19"/>
      <c r="D113" s="46">
        <v>0</v>
      </c>
      <c r="E113" s="6">
        <v>0</v>
      </c>
    </row>
    <row r="114" spans="1:5" hidden="1" x14ac:dyDescent="0.2">
      <c r="A114" s="19" t="s">
        <v>61</v>
      </c>
      <c r="B114" s="19"/>
      <c r="C114" s="19"/>
      <c r="D114" s="46">
        <v>0</v>
      </c>
      <c r="E114" s="6">
        <v>0</v>
      </c>
    </row>
    <row r="115" spans="1:5" hidden="1" x14ac:dyDescent="0.2">
      <c r="A115" s="19" t="s">
        <v>61</v>
      </c>
      <c r="B115" s="19"/>
      <c r="C115" s="19"/>
      <c r="D115" s="46">
        <v>0</v>
      </c>
      <c r="E115" s="6">
        <v>0</v>
      </c>
    </row>
    <row r="116" spans="1:5" ht="2.25" customHeight="1" x14ac:dyDescent="0.2">
      <c r="D116" s="47"/>
    </row>
    <row r="117" spans="1:5" x14ac:dyDescent="0.2">
      <c r="D117" s="47"/>
    </row>
  </sheetData>
  <sheetProtection selectLockedCells="1" selectUnlockedCells="1"/>
  <mergeCells count="5">
    <mergeCell ref="A7:E7"/>
    <mergeCell ref="A9:A10"/>
    <mergeCell ref="B9:B10"/>
    <mergeCell ref="C9:C10"/>
    <mergeCell ref="D9:E9"/>
  </mergeCells>
  <pageMargins left="0.59055118110236227" right="0.39370078740157483" top="0" bottom="0" header="0" footer="0"/>
  <pageSetup paperSize="9" scale="99" firstPageNumber="0" fitToWidth="0" orientation="landscape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2769" r:id="rId4" name="ToggleButton1">
          <controlPr defaultSize="0" print="0" autoLine="0" r:id="rId5">
            <anchor moveWithCells="1">
              <from>
                <xdr:col>46</xdr:col>
                <xdr:colOff>476250</xdr:colOff>
                <xdr:row>0</xdr:row>
                <xdr:rowOff>0</xdr:rowOff>
              </from>
              <to>
                <xdr:col>52</xdr:col>
                <xdr:colOff>66675</xdr:colOff>
                <xdr:row>1</xdr:row>
                <xdr:rowOff>171450</xdr:rowOff>
              </to>
            </anchor>
          </controlPr>
        </control>
      </mc:Choice>
      <mc:Fallback>
        <control shapeId="32769" r:id="rId4" name="ToggleButton1"/>
      </mc:Fallback>
    </mc:AlternateContent>
  </control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1">
    <pageSetUpPr fitToPage="1"/>
  </sheetPr>
  <dimension ref="A1:G46"/>
  <sheetViews>
    <sheetView view="pageBreakPreview" zoomScaleSheetLayoutView="100" workbookViewId="0">
      <selection activeCell="I23" sqref="I23"/>
    </sheetView>
  </sheetViews>
  <sheetFormatPr defaultColWidth="9.140625" defaultRowHeight="12.75" x14ac:dyDescent="0.2"/>
  <cols>
    <col min="1" max="1" width="82.140625" style="21" customWidth="1"/>
    <col min="2" max="2" width="13.5703125" style="21" customWidth="1"/>
    <col min="3" max="3" width="6.140625" style="21" customWidth="1"/>
    <col min="4" max="4" width="12.28515625" style="48" customWidth="1"/>
    <col min="5" max="5" width="14.7109375" style="22" customWidth="1"/>
    <col min="6" max="6" width="12.5703125" style="4" customWidth="1"/>
    <col min="7" max="7" width="14.7109375" style="4" customWidth="1"/>
    <col min="8" max="16384" width="9.140625" style="4"/>
  </cols>
  <sheetData>
    <row r="1" spans="1:7" s="5" customFormat="1" ht="14.25" x14ac:dyDescent="0.2">
      <c r="A1" s="16"/>
      <c r="B1" s="16"/>
      <c r="C1" s="16"/>
      <c r="D1" s="2"/>
      <c r="E1" s="269" t="s">
        <v>260</v>
      </c>
      <c r="F1" s="269"/>
      <c r="G1" s="269"/>
    </row>
    <row r="2" spans="1:7" s="1" customFormat="1" ht="14.25" x14ac:dyDescent="0.2">
      <c r="A2" s="16"/>
      <c r="B2" s="269" t="s">
        <v>122</v>
      </c>
      <c r="C2" s="269"/>
      <c r="D2" s="269"/>
      <c r="E2" s="269"/>
      <c r="F2" s="269"/>
      <c r="G2" s="269"/>
    </row>
    <row r="3" spans="1:7" s="1" customFormat="1" ht="14.25" x14ac:dyDescent="0.2">
      <c r="A3" s="269" t="s">
        <v>172</v>
      </c>
      <c r="B3" s="269"/>
      <c r="C3" s="269"/>
      <c r="D3" s="269"/>
      <c r="E3" s="269"/>
      <c r="F3" s="269"/>
      <c r="G3" s="269"/>
    </row>
    <row r="4" spans="1:7" s="1" customFormat="1" ht="14.25" x14ac:dyDescent="0.2">
      <c r="A4" s="269" t="s">
        <v>128</v>
      </c>
      <c r="B4" s="269"/>
      <c r="C4" s="269"/>
      <c r="D4" s="269"/>
      <c r="E4" s="269"/>
      <c r="F4" s="269"/>
      <c r="G4" s="269"/>
    </row>
    <row r="5" spans="1:7" s="1" customFormat="1" ht="14.25" x14ac:dyDescent="0.2">
      <c r="A5" s="15"/>
      <c r="B5" s="291" t="s">
        <v>279</v>
      </c>
      <c r="C5" s="291"/>
      <c r="D5" s="291"/>
      <c r="E5" s="291"/>
      <c r="F5" s="291"/>
      <c r="G5" s="291"/>
    </row>
    <row r="6" spans="1:7" s="1" customFormat="1" ht="8.65" customHeight="1" x14ac:dyDescent="0.2">
      <c r="A6" s="37"/>
      <c r="B6" s="37"/>
      <c r="C6" s="37"/>
      <c r="D6" s="125"/>
      <c r="E6" s="37"/>
      <c r="F6" s="3"/>
      <c r="G6" s="2"/>
    </row>
    <row r="7" spans="1:7" s="5" customFormat="1" ht="33.75" customHeight="1" x14ac:dyDescent="0.2">
      <c r="A7" s="283" t="s">
        <v>280</v>
      </c>
      <c r="B7" s="283"/>
      <c r="C7" s="283"/>
      <c r="D7" s="283"/>
      <c r="E7" s="283"/>
      <c r="F7" s="283"/>
      <c r="G7" s="283"/>
    </row>
    <row r="8" spans="1:7" s="5" customFormat="1" ht="14.25" x14ac:dyDescent="0.2">
      <c r="A8" s="17"/>
      <c r="B8" s="17"/>
      <c r="C8" s="17"/>
      <c r="D8" s="39"/>
      <c r="E8" s="15"/>
    </row>
    <row r="9" spans="1:7" s="5" customFormat="1" ht="14.25" customHeight="1" x14ac:dyDescent="0.2">
      <c r="A9" s="297" t="s">
        <v>9</v>
      </c>
      <c r="B9" s="298" t="s">
        <v>4</v>
      </c>
      <c r="C9" s="298" t="s">
        <v>5</v>
      </c>
      <c r="D9" s="303" t="s">
        <v>121</v>
      </c>
      <c r="E9" s="303"/>
      <c r="F9" s="303"/>
      <c r="G9" s="303"/>
    </row>
    <row r="10" spans="1:7" s="5" customFormat="1" ht="14.25" customHeight="1" x14ac:dyDescent="0.2">
      <c r="A10" s="297"/>
      <c r="B10" s="302"/>
      <c r="C10" s="302"/>
      <c r="D10" s="303" t="s">
        <v>165</v>
      </c>
      <c r="E10" s="303"/>
      <c r="F10" s="303" t="s">
        <v>281</v>
      </c>
      <c r="G10" s="303"/>
    </row>
    <row r="11" spans="1:7" s="5" customFormat="1" ht="104.25" customHeight="1" x14ac:dyDescent="0.2">
      <c r="A11" s="297"/>
      <c r="B11" s="299"/>
      <c r="C11" s="299"/>
      <c r="D11" s="119" t="s">
        <v>6</v>
      </c>
      <c r="E11" s="177" t="s">
        <v>275</v>
      </c>
      <c r="F11" s="119" t="s">
        <v>6</v>
      </c>
      <c r="G11" s="177" t="s">
        <v>275</v>
      </c>
    </row>
    <row r="12" spans="1:7" s="5" customFormat="1" ht="43.5" customHeight="1" x14ac:dyDescent="0.2">
      <c r="A12" s="64" t="s">
        <v>290</v>
      </c>
      <c r="B12" s="83" t="s">
        <v>132</v>
      </c>
      <c r="C12" s="128"/>
      <c r="D12" s="121">
        <f t="shared" ref="D12:G13" si="0">D13</f>
        <v>1282.838</v>
      </c>
      <c r="E12" s="120">
        <f t="shared" si="0"/>
        <v>0</v>
      </c>
      <c r="F12" s="121">
        <f t="shared" si="0"/>
        <v>1312.384</v>
      </c>
      <c r="G12" s="120">
        <f t="shared" si="0"/>
        <v>0</v>
      </c>
    </row>
    <row r="13" spans="1:7" s="5" customFormat="1" ht="17.25" customHeight="1" x14ac:dyDescent="0.2">
      <c r="A13" s="49" t="s">
        <v>32</v>
      </c>
      <c r="B13" s="84" t="s">
        <v>132</v>
      </c>
      <c r="C13" s="84" t="s">
        <v>125</v>
      </c>
      <c r="D13" s="122">
        <f t="shared" si="0"/>
        <v>1282.838</v>
      </c>
      <c r="E13" s="123">
        <f t="shared" si="0"/>
        <v>0</v>
      </c>
      <c r="F13" s="122">
        <f t="shared" si="0"/>
        <v>1312.384</v>
      </c>
      <c r="G13" s="123">
        <f t="shared" si="0"/>
        <v>0</v>
      </c>
    </row>
    <row r="14" spans="1:7" s="5" customFormat="1" ht="17.25" customHeight="1" x14ac:dyDescent="0.2">
      <c r="A14" s="49" t="s">
        <v>33</v>
      </c>
      <c r="B14" s="84" t="s">
        <v>132</v>
      </c>
      <c r="C14" s="84" t="s">
        <v>126</v>
      </c>
      <c r="D14" s="122">
        <f>SUM('прил 5'!G75)</f>
        <v>1282.838</v>
      </c>
      <c r="E14" s="123">
        <f>'[2]Ведом прил 6'!G70</f>
        <v>0</v>
      </c>
      <c r="F14" s="122">
        <f>SUM('прил 5'!I75)</f>
        <v>1312.384</v>
      </c>
      <c r="G14" s="123">
        <f>'[2]Ведом прил 6'!I70</f>
        <v>0</v>
      </c>
    </row>
    <row r="15" spans="1:7" ht="38.25" x14ac:dyDescent="0.2">
      <c r="A15" s="33" t="s">
        <v>289</v>
      </c>
      <c r="B15" s="33">
        <f>'[2]Ведом прил 6'!D15</f>
        <v>3400000000</v>
      </c>
      <c r="C15" s="33"/>
      <c r="D15" s="178">
        <f>D16+D19+D21+D23</f>
        <v>8014.1819999999989</v>
      </c>
      <c r="E15" s="178">
        <f t="shared" ref="E15" si="1">E16+E19+E21+E23</f>
        <v>1276.154</v>
      </c>
      <c r="F15" s="178">
        <f>F16+F19+F21+F23</f>
        <v>8002.5339999999997</v>
      </c>
      <c r="G15" s="178">
        <f t="shared" ref="G15" si="2">G16+G19+G21+G23</f>
        <v>1294.154</v>
      </c>
    </row>
    <row r="16" spans="1:7" ht="38.25" x14ac:dyDescent="0.2">
      <c r="A16" s="8" t="s">
        <v>30</v>
      </c>
      <c r="B16" s="8">
        <v>3400000000</v>
      </c>
      <c r="C16" s="8">
        <v>100</v>
      </c>
      <c r="D16" s="176">
        <f>SUM(D17:D18)</f>
        <v>5639.03</v>
      </c>
      <c r="E16" s="176">
        <f>SUM(E17:E18)</f>
        <v>705.88099999999997</v>
      </c>
      <c r="F16" s="176">
        <f>SUM(F17:F18)</f>
        <v>5653.9380000000001</v>
      </c>
      <c r="G16" s="176">
        <f>SUM(G17:G18)</f>
        <v>720.78899999999999</v>
      </c>
    </row>
    <row r="17" spans="1:7" x14ac:dyDescent="0.2">
      <c r="A17" s="8" t="s">
        <v>58</v>
      </c>
      <c r="B17" s="8">
        <v>3400000000</v>
      </c>
      <c r="C17" s="8">
        <v>110</v>
      </c>
      <c r="D17" s="176">
        <f>SUM('прил 5'!G84+'прил 5'!G102+'прил 5'!G125)</f>
        <v>4078.337</v>
      </c>
      <c r="E17" s="176">
        <f>SUM('прил 5'!H84+'прил 5'!H102+'прил 5'!H125)</f>
        <v>561.46799999999996</v>
      </c>
      <c r="F17" s="176">
        <f>SUM('прил 5'!I84+'прил 5'!I102+'прил 5'!I125)</f>
        <v>4078.337</v>
      </c>
      <c r="G17" s="176">
        <f>SUM('прил 5'!J84+'прил 5'!J102+'прил 5'!J125)</f>
        <v>561.46799999999996</v>
      </c>
    </row>
    <row r="18" spans="1:7" x14ac:dyDescent="0.2">
      <c r="A18" s="8" t="s">
        <v>31</v>
      </c>
      <c r="B18" s="8">
        <v>3400000000</v>
      </c>
      <c r="C18" s="8">
        <v>120</v>
      </c>
      <c r="D18" s="176">
        <f>SUM('прил 5'!G18+'прил 5'!G26+'прил 5'!G58)</f>
        <v>1560.693</v>
      </c>
      <c r="E18" s="176">
        <f>SUM('прил 5'!H18+'прил 5'!H26+'прил 5'!H58)</f>
        <v>144.41300000000001</v>
      </c>
      <c r="F18" s="176">
        <f>SUM('прил 5'!I18+'прил 5'!I26+'прил 5'!I58)</f>
        <v>1575.6009999999999</v>
      </c>
      <c r="G18" s="176">
        <f>SUM('прил 5'!J18+'прил 5'!J26+'прил 5'!J58)</f>
        <v>159.321</v>
      </c>
    </row>
    <row r="19" spans="1:7" x14ac:dyDescent="0.2">
      <c r="A19" s="24" t="s">
        <v>32</v>
      </c>
      <c r="B19" s="8">
        <v>3400000000</v>
      </c>
      <c r="C19" s="8">
        <v>200</v>
      </c>
      <c r="D19" s="176">
        <f>D20</f>
        <v>2096.4139999999998</v>
      </c>
      <c r="E19" s="179">
        <f>E20</f>
        <v>570.27299999999991</v>
      </c>
      <c r="F19" s="176">
        <f>F20</f>
        <v>2069.8579999999997</v>
      </c>
      <c r="G19" s="179">
        <f>G20</f>
        <v>573.3649999999999</v>
      </c>
    </row>
    <row r="20" spans="1:7" x14ac:dyDescent="0.2">
      <c r="A20" s="8" t="s">
        <v>33</v>
      </c>
      <c r="B20" s="8">
        <v>3400000000</v>
      </c>
      <c r="C20" s="8">
        <v>240</v>
      </c>
      <c r="D20" s="176">
        <f>SUM('прил 5'!G164+'прил 5'!G104+'прил 5'!G94+'прил 5'!G65+'прил 5'!G60+'прил 5'!G28)</f>
        <v>2096.4139999999998</v>
      </c>
      <c r="E20" s="176">
        <f>SUM('прил 5'!H164+'прил 5'!H104+'прил 5'!H94+'прил 5'!H65+'прил 5'!H60+'прил 5'!H28)</f>
        <v>570.27299999999991</v>
      </c>
      <c r="F20" s="176">
        <f>SUM('прил 5'!I164+'прил 5'!I104+'прил 5'!I94+'прил 5'!I65+'прил 5'!I60+'прил 5'!I28)</f>
        <v>2069.8579999999997</v>
      </c>
      <c r="G20" s="176">
        <f>SUM('прил 5'!J164+'прил 5'!J104+'прил 5'!J94+'прил 5'!J65+'прил 5'!J60+'прил 5'!J28)</f>
        <v>573.3649999999999</v>
      </c>
    </row>
    <row r="21" spans="1:7" x14ac:dyDescent="0.2">
      <c r="A21" s="8" t="s">
        <v>37</v>
      </c>
      <c r="B21" s="8">
        <v>3400000000</v>
      </c>
      <c r="C21" s="8">
        <v>500</v>
      </c>
      <c r="D21" s="176">
        <f>D22</f>
        <v>250.38299999999998</v>
      </c>
      <c r="E21" s="176">
        <f t="shared" ref="E21:G21" si="3">E22</f>
        <v>0</v>
      </c>
      <c r="F21" s="176">
        <f>F22</f>
        <v>250.38299999999998</v>
      </c>
      <c r="G21" s="176">
        <f t="shared" si="3"/>
        <v>0</v>
      </c>
    </row>
    <row r="22" spans="1:7" x14ac:dyDescent="0.2">
      <c r="A22" s="8" t="s">
        <v>38</v>
      </c>
      <c r="B22" s="8">
        <v>3400000000</v>
      </c>
      <c r="C22" s="8">
        <v>540</v>
      </c>
      <c r="D22" s="176">
        <f>SUM('прил 5'!G186+'прил 5'!G166+'прил 5'!G108+'прил 5'!G53+'прил 5'!G42+'прил 5'!G34)</f>
        <v>250.38299999999998</v>
      </c>
      <c r="E22" s="176">
        <f>'[2]Ведом прил 6'!G33+'[2]Ведом прил 6'!G41+'[2]Ведом прил 6'!G54+'[2]Ведом прил 6'!G97+'[2]Ведом прил 6'!G154+'[2]Ведом прил 6'!G173</f>
        <v>0</v>
      </c>
      <c r="F22" s="176">
        <f>SUM('прил 5'!I186+'прил 5'!I166+'прил 5'!I108+'прил 5'!I53+'прил 5'!I42+'прил 5'!I34)</f>
        <v>250.38299999999998</v>
      </c>
      <c r="G22" s="176">
        <f>'[2]Ведом прил 6'!I33+'[2]Ведом прил 6'!I41+'[2]Ведом прил 6'!I54+'[2]Ведом прил 6'!I97+'[2]Ведом прил 6'!I154+'[2]Ведом прил 6'!I173</f>
        <v>0</v>
      </c>
    </row>
    <row r="23" spans="1:7" x14ac:dyDescent="0.2">
      <c r="A23" s="8" t="s">
        <v>34</v>
      </c>
      <c r="B23" s="8">
        <v>3400000000</v>
      </c>
      <c r="C23" s="8">
        <v>800</v>
      </c>
      <c r="D23" s="176">
        <f>D24</f>
        <v>28.355</v>
      </c>
      <c r="E23" s="176">
        <f t="shared" ref="E23:G23" si="4">E24</f>
        <v>0</v>
      </c>
      <c r="F23" s="176">
        <f>F24</f>
        <v>28.355</v>
      </c>
      <c r="G23" s="176">
        <f t="shared" si="4"/>
        <v>0</v>
      </c>
    </row>
    <row r="24" spans="1:7" x14ac:dyDescent="0.2">
      <c r="A24" s="8" t="s">
        <v>35</v>
      </c>
      <c r="B24" s="8">
        <v>3400000000</v>
      </c>
      <c r="C24" s="8">
        <v>850</v>
      </c>
      <c r="D24" s="176">
        <f>SUM('прил 5'!G168)</f>
        <v>28.355</v>
      </c>
      <c r="E24" s="176">
        <f>'[2]Ведом прил 6'!G156</f>
        <v>0</v>
      </c>
      <c r="F24" s="176">
        <f>SUM('прил 5'!I168)</f>
        <v>28.355</v>
      </c>
      <c r="G24" s="176">
        <f>'[2]Ведом прил 6'!I156</f>
        <v>0</v>
      </c>
    </row>
    <row r="25" spans="1:7" s="181" customFormat="1" ht="25.5" hidden="1" x14ac:dyDescent="0.2">
      <c r="A25" s="33" t="s">
        <v>169</v>
      </c>
      <c r="B25" s="33">
        <v>4500000000</v>
      </c>
      <c r="C25" s="180"/>
      <c r="D25" s="178">
        <f>D26</f>
        <v>0</v>
      </c>
      <c r="E25" s="178">
        <f t="shared" ref="E25:G26" si="5">E26</f>
        <v>0</v>
      </c>
      <c r="F25" s="178">
        <f>F26</f>
        <v>0</v>
      </c>
      <c r="G25" s="178">
        <f t="shared" si="5"/>
        <v>0</v>
      </c>
    </row>
    <row r="26" spans="1:7" hidden="1" x14ac:dyDescent="0.2">
      <c r="A26" s="8" t="s">
        <v>32</v>
      </c>
      <c r="B26" s="8">
        <v>4500000000</v>
      </c>
      <c r="C26" s="175">
        <v>200</v>
      </c>
      <c r="D26" s="176">
        <f>D27</f>
        <v>0</v>
      </c>
      <c r="E26" s="176">
        <f t="shared" si="5"/>
        <v>0</v>
      </c>
      <c r="F26" s="176">
        <f>F27</f>
        <v>0</v>
      </c>
      <c r="G26" s="176">
        <f t="shared" si="5"/>
        <v>0</v>
      </c>
    </row>
    <row r="27" spans="1:7" hidden="1" x14ac:dyDescent="0.2">
      <c r="A27" s="8" t="s">
        <v>33</v>
      </c>
      <c r="B27" s="33">
        <v>4500000000</v>
      </c>
      <c r="C27" s="175">
        <v>240</v>
      </c>
      <c r="D27" s="176">
        <f>'[2]Ведом прил 6'!F87</f>
        <v>0</v>
      </c>
      <c r="E27" s="176">
        <f>'[2]Ведом прил 6'!G87</f>
        <v>0</v>
      </c>
      <c r="F27" s="176">
        <f>'[2]Ведом прил 6'!H87</f>
        <v>0</v>
      </c>
      <c r="G27" s="176">
        <f>'[2]Ведом прил 6'!I87</f>
        <v>0</v>
      </c>
    </row>
    <row r="28" spans="1:7" ht="19.5" customHeight="1" x14ac:dyDescent="0.2">
      <c r="A28" s="23" t="s">
        <v>39</v>
      </c>
      <c r="B28" s="35" t="s">
        <v>110</v>
      </c>
      <c r="C28" s="36"/>
      <c r="D28" s="178">
        <f>D29</f>
        <v>15</v>
      </c>
      <c r="E28" s="178">
        <f>E29</f>
        <v>0</v>
      </c>
      <c r="F28" s="178">
        <f>F29</f>
        <v>15</v>
      </c>
      <c r="G28" s="178">
        <f>G29</f>
        <v>0</v>
      </c>
    </row>
    <row r="29" spans="1:7" s="13" customFormat="1" ht="38.25" x14ac:dyDescent="0.2">
      <c r="A29" s="12" t="s">
        <v>116</v>
      </c>
      <c r="B29" s="25" t="s">
        <v>111</v>
      </c>
      <c r="C29" s="30"/>
      <c r="D29" s="176">
        <f>D32</f>
        <v>15</v>
      </c>
      <c r="E29" s="179">
        <f>E32</f>
        <v>0</v>
      </c>
      <c r="F29" s="176">
        <f>F32</f>
        <v>15</v>
      </c>
      <c r="G29" s="179">
        <f>G32</f>
        <v>0</v>
      </c>
    </row>
    <row r="30" spans="1:7" s="13" customFormat="1" ht="38.25" hidden="1" x14ac:dyDescent="0.2">
      <c r="A30" s="8" t="s">
        <v>30</v>
      </c>
      <c r="B30" s="25" t="s">
        <v>111</v>
      </c>
      <c r="C30" s="30">
        <v>100</v>
      </c>
      <c r="D30" s="176" t="e">
        <f>D31</f>
        <v>#REF!</v>
      </c>
      <c r="E30" s="179" t="e">
        <f>E31</f>
        <v>#REF!</v>
      </c>
      <c r="F30" s="176" t="e">
        <f>F31</f>
        <v>#REF!</v>
      </c>
      <c r="G30" s="179" t="e">
        <f>G31</f>
        <v>#REF!</v>
      </c>
    </row>
    <row r="31" spans="1:7" s="13" customFormat="1" hidden="1" x14ac:dyDescent="0.2">
      <c r="A31" s="8" t="s">
        <v>31</v>
      </c>
      <c r="B31" s="25" t="s">
        <v>111</v>
      </c>
      <c r="C31" s="30">
        <v>120</v>
      </c>
      <c r="D31" s="176" t="e">
        <f>'[2]Ведом прил 6'!#REF!+'[2]Ведом прил 6'!F179+'[2]Ведом прил 6'!#REF!</f>
        <v>#REF!</v>
      </c>
      <c r="E31" s="179" t="e">
        <f>'[2]Ведом прил 6'!#REF!+'[2]Ведом прил 6'!G179+'[2]Ведом прил 6'!#REF!</f>
        <v>#REF!</v>
      </c>
      <c r="F31" s="176" t="e">
        <f>'[2]Ведом прил 6'!#REF!+'[2]Ведом прил 6'!H179+'[2]Ведом прил 6'!#REF!</f>
        <v>#REF!</v>
      </c>
      <c r="G31" s="179" t="e">
        <f>'[2]Ведом прил 6'!#REF!+'[2]Ведом прил 6'!I179+'[2]Ведом прил 6'!#REF!</f>
        <v>#REF!</v>
      </c>
    </row>
    <row r="32" spans="1:7" s="13" customFormat="1" ht="14.25" customHeight="1" x14ac:dyDescent="0.2">
      <c r="A32" s="12" t="s">
        <v>34</v>
      </c>
      <c r="B32" s="25" t="s">
        <v>111</v>
      </c>
      <c r="C32" s="30">
        <v>800</v>
      </c>
      <c r="D32" s="176">
        <f>D33</f>
        <v>15</v>
      </c>
      <c r="E32" s="179">
        <f>E33</f>
        <v>0</v>
      </c>
      <c r="F32" s="176">
        <f>F33</f>
        <v>15</v>
      </c>
      <c r="G32" s="179">
        <f>G33</f>
        <v>0</v>
      </c>
    </row>
    <row r="33" spans="1:7" s="13" customFormat="1" ht="12" customHeight="1" x14ac:dyDescent="0.2">
      <c r="A33" s="12" t="s">
        <v>57</v>
      </c>
      <c r="B33" s="25" t="s">
        <v>111</v>
      </c>
      <c r="C33" s="30">
        <v>870</v>
      </c>
      <c r="D33" s="176">
        <f>SUM('прил 5'!G47)</f>
        <v>15</v>
      </c>
      <c r="E33" s="179">
        <f>'[2]Ведом прил 6'!G46</f>
        <v>0</v>
      </c>
      <c r="F33" s="176">
        <f>SUM('прил 5'!I47)</f>
        <v>15</v>
      </c>
      <c r="G33" s="179">
        <f>'[2]Ведом прил 6'!I46</f>
        <v>0</v>
      </c>
    </row>
    <row r="34" spans="1:7" s="13" customFormat="1" ht="0.75" hidden="1" customHeight="1" x14ac:dyDescent="0.2">
      <c r="A34" s="12" t="s">
        <v>117</v>
      </c>
      <c r="B34" s="25" t="s">
        <v>112</v>
      </c>
      <c r="C34" s="30"/>
      <c r="D34" s="176">
        <f t="shared" ref="D34:G35" si="6">D35</f>
        <v>0</v>
      </c>
      <c r="E34" s="179">
        <f t="shared" si="6"/>
        <v>0</v>
      </c>
      <c r="F34" s="176">
        <f t="shared" si="6"/>
        <v>0</v>
      </c>
      <c r="G34" s="179">
        <f t="shared" si="6"/>
        <v>0</v>
      </c>
    </row>
    <row r="35" spans="1:7" s="13" customFormat="1" hidden="1" x14ac:dyDescent="0.2">
      <c r="A35" s="12" t="s">
        <v>32</v>
      </c>
      <c r="B35" s="25" t="s">
        <v>112</v>
      </c>
      <c r="C35" s="30">
        <v>200</v>
      </c>
      <c r="D35" s="176">
        <f t="shared" si="6"/>
        <v>0</v>
      </c>
      <c r="E35" s="179">
        <f t="shared" si="6"/>
        <v>0</v>
      </c>
      <c r="F35" s="176">
        <f t="shared" si="6"/>
        <v>0</v>
      </c>
      <c r="G35" s="179">
        <f t="shared" si="6"/>
        <v>0</v>
      </c>
    </row>
    <row r="36" spans="1:7" s="13" customFormat="1" hidden="1" x14ac:dyDescent="0.2">
      <c r="A36" s="12" t="s">
        <v>33</v>
      </c>
      <c r="B36" s="25" t="s">
        <v>112</v>
      </c>
      <c r="C36" s="30">
        <v>240</v>
      </c>
      <c r="D36" s="176">
        <f>'[2]Ведом прил 6'!F74</f>
        <v>0</v>
      </c>
      <c r="E36" s="179">
        <f>'[2]Ведом прил 6'!G74</f>
        <v>0</v>
      </c>
      <c r="F36" s="176">
        <f>'[2]Ведом прил 6'!H74</f>
        <v>0</v>
      </c>
      <c r="G36" s="179">
        <f>'[2]Ведом прил 6'!I74</f>
        <v>0</v>
      </c>
    </row>
    <row r="37" spans="1:7" s="13" customFormat="1" ht="0.75" hidden="1" customHeight="1" x14ac:dyDescent="0.2">
      <c r="A37" s="12" t="s">
        <v>115</v>
      </c>
      <c r="B37" s="25" t="s">
        <v>114</v>
      </c>
      <c r="C37" s="30"/>
      <c r="D37" s="176">
        <f t="shared" ref="D37:G38" si="7">D38</f>
        <v>414.32600000000002</v>
      </c>
      <c r="E37" s="179">
        <f t="shared" si="7"/>
        <v>414.32600000000002</v>
      </c>
      <c r="F37" s="176">
        <f t="shared" si="7"/>
        <v>415.99</v>
      </c>
      <c r="G37" s="179">
        <f t="shared" si="7"/>
        <v>415.99</v>
      </c>
    </row>
    <row r="38" spans="1:7" s="13" customFormat="1" hidden="1" x14ac:dyDescent="0.2">
      <c r="A38" s="12" t="s">
        <v>32</v>
      </c>
      <c r="B38" s="25" t="s">
        <v>114</v>
      </c>
      <c r="C38" s="30">
        <v>200</v>
      </c>
      <c r="D38" s="176">
        <f t="shared" si="7"/>
        <v>414.32600000000002</v>
      </c>
      <c r="E38" s="179">
        <f t="shared" si="7"/>
        <v>414.32600000000002</v>
      </c>
      <c r="F38" s="176">
        <f t="shared" si="7"/>
        <v>415.99</v>
      </c>
      <c r="G38" s="179">
        <f t="shared" si="7"/>
        <v>415.99</v>
      </c>
    </row>
    <row r="39" spans="1:7" s="13" customFormat="1" hidden="1" x14ac:dyDescent="0.2">
      <c r="A39" s="12" t="s">
        <v>33</v>
      </c>
      <c r="B39" s="25" t="s">
        <v>114</v>
      </c>
      <c r="C39" s="30">
        <v>240</v>
      </c>
      <c r="D39" s="176">
        <f>'[2]Ведом прил 6'!F93</f>
        <v>414.32600000000002</v>
      </c>
      <c r="E39" s="179">
        <f>'[2]Ведом прил 6'!G93</f>
        <v>414.32600000000002</v>
      </c>
      <c r="F39" s="176">
        <f>'[2]Ведом прил 6'!H93</f>
        <v>415.99</v>
      </c>
      <c r="G39" s="179">
        <f>'[2]Ведом прил 6'!I93</f>
        <v>415.99</v>
      </c>
    </row>
    <row r="40" spans="1:7" s="13" customFormat="1" ht="1.5" hidden="1" customHeight="1" x14ac:dyDescent="0.2">
      <c r="A40" s="12" t="s">
        <v>118</v>
      </c>
      <c r="B40" s="25" t="s">
        <v>113</v>
      </c>
      <c r="C40" s="30"/>
      <c r="D40" s="176" t="e">
        <f t="shared" ref="D40:G41" si="8">D41</f>
        <v>#REF!</v>
      </c>
      <c r="E40" s="179" t="e">
        <f t="shared" si="8"/>
        <v>#REF!</v>
      </c>
      <c r="F40" s="176" t="e">
        <f t="shared" si="8"/>
        <v>#REF!</v>
      </c>
      <c r="G40" s="179" t="e">
        <f t="shared" si="8"/>
        <v>#REF!</v>
      </c>
    </row>
    <row r="41" spans="1:7" ht="25.5" hidden="1" x14ac:dyDescent="0.2">
      <c r="A41" s="12" t="s">
        <v>68</v>
      </c>
      <c r="B41" s="25" t="s">
        <v>113</v>
      </c>
      <c r="C41" s="30">
        <v>400</v>
      </c>
      <c r="D41" s="176" t="e">
        <f t="shared" si="8"/>
        <v>#REF!</v>
      </c>
      <c r="E41" s="179" t="e">
        <f t="shared" si="8"/>
        <v>#REF!</v>
      </c>
      <c r="F41" s="176" t="e">
        <f t="shared" si="8"/>
        <v>#REF!</v>
      </c>
      <c r="G41" s="179" t="e">
        <f t="shared" si="8"/>
        <v>#REF!</v>
      </c>
    </row>
    <row r="42" spans="1:7" hidden="1" x14ac:dyDescent="0.2">
      <c r="A42" s="12" t="s">
        <v>69</v>
      </c>
      <c r="B42" s="25" t="s">
        <v>113</v>
      </c>
      <c r="C42" s="30">
        <v>410</v>
      </c>
      <c r="D42" s="176" t="e">
        <f>'[2]Ведом прил 6'!#REF!</f>
        <v>#REF!</v>
      </c>
      <c r="E42" s="179" t="e">
        <f>'[2]Ведом прил 6'!#REF!</f>
        <v>#REF!</v>
      </c>
      <c r="F42" s="176" t="e">
        <f>'[2]Ведом прил 6'!#REF!</f>
        <v>#REF!</v>
      </c>
      <c r="G42" s="179" t="e">
        <f>'[2]Ведом прил 6'!#REF!</f>
        <v>#REF!</v>
      </c>
    </row>
    <row r="43" spans="1:7" x14ac:dyDescent="0.2">
      <c r="A43" s="182" t="s">
        <v>170</v>
      </c>
      <c r="B43" s="25"/>
      <c r="C43" s="30"/>
      <c r="D43" s="178">
        <f>SUM('прил 5'!G194)</f>
        <v>206.048</v>
      </c>
      <c r="E43" s="176">
        <f>'[2]Ведом прил 6'!G181</f>
        <v>0</v>
      </c>
      <c r="F43" s="178">
        <f>SUM('прил 5'!I194)</f>
        <v>422.935</v>
      </c>
      <c r="G43" s="176">
        <f>'[2]Ведом прил 6'!I181</f>
        <v>0</v>
      </c>
    </row>
    <row r="44" spans="1:7" ht="12.75" customHeight="1" x14ac:dyDescent="0.2">
      <c r="A44" s="29" t="s">
        <v>6</v>
      </c>
      <c r="B44" s="29"/>
      <c r="C44" s="31"/>
      <c r="D44" s="178">
        <f>D12+D15+D25+D28+D43</f>
        <v>9518.0679999999993</v>
      </c>
      <c r="E44" s="178">
        <f t="shared" ref="E44" si="9">E12+E15+E25+E28+E43</f>
        <v>1276.154</v>
      </c>
      <c r="F44" s="178">
        <f>F12+F15+F25+F28+F43</f>
        <v>9752.8529999999992</v>
      </c>
      <c r="G44" s="178">
        <f t="shared" ref="G44" si="10">G12+G15+G25+G28+G43</f>
        <v>1294.154</v>
      </c>
    </row>
    <row r="45" spans="1:7" ht="19.5" customHeight="1" x14ac:dyDescent="0.2">
      <c r="D45" s="47"/>
    </row>
    <row r="46" spans="1:7" x14ac:dyDescent="0.2">
      <c r="D46" s="47"/>
    </row>
  </sheetData>
  <sheetProtection selectLockedCells="1" selectUnlockedCells="1"/>
  <mergeCells count="12">
    <mergeCell ref="A7:G7"/>
    <mergeCell ref="A9:A11"/>
    <mergeCell ref="B9:B11"/>
    <mergeCell ref="C9:C11"/>
    <mergeCell ref="D9:G9"/>
    <mergeCell ref="D10:E10"/>
    <mergeCell ref="F10:G10"/>
    <mergeCell ref="E1:G1"/>
    <mergeCell ref="B2:G2"/>
    <mergeCell ref="A3:G3"/>
    <mergeCell ref="A4:G4"/>
    <mergeCell ref="B5:G5"/>
  </mergeCells>
  <pageMargins left="0.59055118110236227" right="0.39370078740157483" top="0" bottom="0" header="0" footer="0"/>
  <pageSetup paperSize="9" scale="89" firstPageNumber="0" fitToHeight="0" orientation="landscape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5601" r:id="rId4" name="ToggleButton1">
          <controlPr defaultSize="0" print="0" autoLine="0" r:id="rId5">
            <anchor moveWithCells="1">
              <from>
                <xdr:col>46</xdr:col>
                <xdr:colOff>476250</xdr:colOff>
                <xdr:row>0</xdr:row>
                <xdr:rowOff>0</xdr:rowOff>
              </from>
              <to>
                <xdr:col>52</xdr:col>
                <xdr:colOff>66675</xdr:colOff>
                <xdr:row>1</xdr:row>
                <xdr:rowOff>171450</xdr:rowOff>
              </to>
            </anchor>
          </controlPr>
        </control>
      </mc:Choice>
      <mc:Fallback>
        <control shapeId="25601" r:id="rId4" name="ToggleButton1"/>
      </mc:Fallback>
    </mc:AlternateContent>
  </control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8">
    <pageSetUpPr fitToPage="1"/>
  </sheetPr>
  <dimension ref="A1:E16"/>
  <sheetViews>
    <sheetView showZeros="0" view="pageBreakPreview" zoomScaleNormal="100" zoomScaleSheetLayoutView="100" workbookViewId="0">
      <selection activeCell="E10" sqref="E10"/>
    </sheetView>
  </sheetViews>
  <sheetFormatPr defaultRowHeight="12.75" x14ac:dyDescent="0.2"/>
  <cols>
    <col min="1" max="1" width="46.28515625" style="80" customWidth="1"/>
    <col min="2" max="2" width="26.85546875" style="81" customWidth="1"/>
    <col min="3" max="3" width="14.140625" style="81" customWidth="1"/>
    <col min="4" max="4" width="15.42578125" style="80" customWidth="1"/>
    <col min="5" max="5" width="13.42578125" style="80" customWidth="1"/>
    <col min="6" max="6" width="13.5703125" customWidth="1"/>
    <col min="7" max="7" width="9.140625" customWidth="1"/>
  </cols>
  <sheetData>
    <row r="1" spans="1:5" x14ac:dyDescent="0.2">
      <c r="A1" s="244"/>
      <c r="B1" s="244"/>
      <c r="C1" s="244"/>
      <c r="D1" s="244"/>
      <c r="E1" s="244"/>
    </row>
    <row r="2" spans="1:5" ht="81" customHeight="1" x14ac:dyDescent="0.2">
      <c r="A2" s="248" t="s">
        <v>335</v>
      </c>
      <c r="B2" s="244"/>
      <c r="C2" s="244"/>
      <c r="D2" s="244"/>
      <c r="E2" s="244"/>
    </row>
    <row r="3" spans="1:5" x14ac:dyDescent="0.2">
      <c r="A3" s="244"/>
      <c r="B3" s="244"/>
      <c r="C3" s="244"/>
      <c r="D3" s="244"/>
      <c r="E3" s="244"/>
    </row>
    <row r="4" spans="1:5" x14ac:dyDescent="0.2">
      <c r="A4" s="244"/>
      <c r="B4" s="244"/>
      <c r="C4" s="244"/>
      <c r="D4" s="244"/>
      <c r="E4" s="244"/>
    </row>
    <row r="5" spans="1:5" ht="57" customHeight="1" x14ac:dyDescent="0.25">
      <c r="A5" s="249" t="s">
        <v>337</v>
      </c>
      <c r="B5" s="249"/>
      <c r="C5" s="249"/>
      <c r="D5" s="249"/>
      <c r="E5" s="249"/>
    </row>
    <row r="6" spans="1:5" ht="34.5" hidden="1" customHeight="1" x14ac:dyDescent="0.2">
      <c r="A6" s="51" t="s">
        <v>1</v>
      </c>
      <c r="B6" s="53">
        <v>0</v>
      </c>
      <c r="C6" s="53">
        <v>0</v>
      </c>
      <c r="D6" s="54">
        <v>0</v>
      </c>
      <c r="E6" s="54">
        <v>0</v>
      </c>
    </row>
    <row r="7" spans="1:5" ht="8.25" customHeight="1" x14ac:dyDescent="0.2">
      <c r="A7" s="245"/>
      <c r="B7" s="245"/>
      <c r="C7" s="245"/>
      <c r="D7" s="245"/>
      <c r="E7" s="245"/>
    </row>
    <row r="8" spans="1:5" ht="13.5" thickBot="1" x14ac:dyDescent="0.25">
      <c r="A8" s="56"/>
      <c r="B8" s="57"/>
      <c r="C8" s="57"/>
      <c r="D8" s="57"/>
      <c r="E8" s="239" t="s">
        <v>134</v>
      </c>
    </row>
    <row r="9" spans="1:5" ht="27.75" customHeight="1" thickBot="1" x14ac:dyDescent="0.25">
      <c r="A9" s="304" t="s">
        <v>9</v>
      </c>
      <c r="B9" s="305"/>
      <c r="C9" s="90" t="s">
        <v>136</v>
      </c>
      <c r="D9" s="90" t="s">
        <v>165</v>
      </c>
      <c r="E9" s="90" t="s">
        <v>281</v>
      </c>
    </row>
    <row r="10" spans="1:5" ht="84" customHeight="1" thickBot="1" x14ac:dyDescent="0.25">
      <c r="A10" s="304" t="s">
        <v>336</v>
      </c>
      <c r="B10" s="305"/>
      <c r="C10" s="242">
        <v>250.38300000000001</v>
      </c>
      <c r="D10" s="242">
        <v>250.38300000000001</v>
      </c>
      <c r="E10" s="242">
        <v>250.38300000000001</v>
      </c>
    </row>
    <row r="11" spans="1:5" ht="23.25" customHeight="1" thickBot="1" x14ac:dyDescent="0.25">
      <c r="A11" s="306" t="s">
        <v>8</v>
      </c>
      <c r="B11" s="307"/>
      <c r="C11" s="241">
        <f>SUM(C10)</f>
        <v>250.38300000000001</v>
      </c>
      <c r="D11" s="241">
        <f t="shared" ref="D11:E11" si="0">SUM(D10)</f>
        <v>250.38300000000001</v>
      </c>
      <c r="E11" s="241">
        <f t="shared" si="0"/>
        <v>250.38300000000001</v>
      </c>
    </row>
    <row r="12" spans="1:5" hidden="1" x14ac:dyDescent="0.2">
      <c r="A12" s="49" t="s">
        <v>60</v>
      </c>
      <c r="B12" s="69">
        <v>0</v>
      </c>
      <c r="C12" s="70">
        <v>0</v>
      </c>
      <c r="D12" s="71">
        <v>0</v>
      </c>
      <c r="E12" s="71">
        <v>0</v>
      </c>
    </row>
    <row r="13" spans="1:5" hidden="1" x14ac:dyDescent="0.2">
      <c r="A13" s="49" t="s">
        <v>60</v>
      </c>
      <c r="B13" s="69">
        <v>0</v>
      </c>
      <c r="C13" s="70">
        <v>0</v>
      </c>
      <c r="D13" s="71">
        <v>0</v>
      </c>
      <c r="E13" s="71">
        <v>0</v>
      </c>
    </row>
    <row r="15" spans="1:5" x14ac:dyDescent="0.2">
      <c r="D15" s="82"/>
      <c r="E15" s="82"/>
    </row>
    <row r="16" spans="1:5" x14ac:dyDescent="0.2">
      <c r="D16" s="82"/>
      <c r="E16" s="82"/>
    </row>
  </sheetData>
  <dataConsolidate link="1"/>
  <mergeCells count="9">
    <mergeCell ref="A9:B9"/>
    <mergeCell ref="A10:B10"/>
    <mergeCell ref="A11:B11"/>
    <mergeCell ref="A7:E7"/>
    <mergeCell ref="A1:E1"/>
    <mergeCell ref="A2:E2"/>
    <mergeCell ref="A3:E3"/>
    <mergeCell ref="A4:E4"/>
    <mergeCell ref="A5:E5"/>
  </mergeCells>
  <pageMargins left="0.47244094488188981" right="0.19685039370078741" top="0.39370078740157483" bottom="0.43307086614173229" header="0.31496062992125984" footer="0.23622047244094491"/>
  <pageSetup paperSize="9" scale="85" fitToHeight="0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56321" r:id="rId4" name="ToggleButton1">
          <controlPr defaultSize="0" print="0" autoLine="0" r:id="rId5">
            <anchor moveWithCells="1">
              <from>
                <xdr:col>24</xdr:col>
                <xdr:colOff>457200</xdr:colOff>
                <xdr:row>0</xdr:row>
                <xdr:rowOff>38100</xdr:rowOff>
              </from>
              <to>
                <xdr:col>30</xdr:col>
                <xdr:colOff>57150</xdr:colOff>
                <xdr:row>1</xdr:row>
                <xdr:rowOff>219075</xdr:rowOff>
              </to>
            </anchor>
          </controlPr>
        </control>
      </mc:Choice>
      <mc:Fallback>
        <control shapeId="56321" r:id="rId4" name="Toggle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7">
    <pageSetUpPr fitToPage="1"/>
  </sheetPr>
  <dimension ref="A1:E44"/>
  <sheetViews>
    <sheetView showZeros="0" view="pageBreakPreview" topLeftCell="A13" zoomScaleNormal="100" zoomScaleSheetLayoutView="100" workbookViewId="0">
      <selection activeCell="A21" sqref="A21"/>
    </sheetView>
  </sheetViews>
  <sheetFormatPr defaultRowHeight="12.75" x14ac:dyDescent="0.2"/>
  <cols>
    <col min="1" max="1" width="46.28515625" style="80" customWidth="1"/>
    <col min="2" max="2" width="26.85546875" style="81" customWidth="1"/>
    <col min="3" max="3" width="14.140625" style="81" customWidth="1"/>
    <col min="4" max="4" width="15.42578125" style="80" customWidth="1"/>
    <col min="5" max="5" width="13.42578125" style="80" customWidth="1"/>
    <col min="6" max="6" width="13.5703125" customWidth="1"/>
    <col min="7" max="7" width="9.140625" customWidth="1"/>
  </cols>
  <sheetData>
    <row r="1" spans="1:5" x14ac:dyDescent="0.2">
      <c r="A1" s="244"/>
      <c r="B1" s="244"/>
      <c r="C1" s="244"/>
      <c r="D1" s="244"/>
      <c r="E1" s="244"/>
    </row>
    <row r="2" spans="1:5" ht="81" customHeight="1" x14ac:dyDescent="0.2">
      <c r="A2" s="248" t="s">
        <v>294</v>
      </c>
      <c r="B2" s="244"/>
      <c r="C2" s="244"/>
      <c r="D2" s="244"/>
      <c r="E2" s="244"/>
    </row>
    <row r="3" spans="1:5" x14ac:dyDescent="0.2">
      <c r="A3" s="244"/>
      <c r="B3" s="244"/>
      <c r="C3" s="244"/>
      <c r="D3" s="244"/>
      <c r="E3" s="244"/>
    </row>
    <row r="4" spans="1:5" x14ac:dyDescent="0.2">
      <c r="A4" s="244"/>
      <c r="B4" s="244"/>
      <c r="C4" s="244"/>
      <c r="D4" s="244"/>
      <c r="E4" s="244"/>
    </row>
    <row r="5" spans="1:5" ht="57" customHeight="1" x14ac:dyDescent="0.25">
      <c r="A5" s="249" t="s">
        <v>293</v>
      </c>
      <c r="B5" s="249"/>
      <c r="C5" s="249"/>
      <c r="D5" s="249"/>
      <c r="E5" s="249"/>
    </row>
    <row r="6" spans="1:5" ht="34.5" hidden="1" customHeight="1" x14ac:dyDescent="0.2">
      <c r="A6" s="51" t="s">
        <v>1</v>
      </c>
      <c r="B6" s="53">
        <v>0</v>
      </c>
      <c r="C6" s="53">
        <v>0</v>
      </c>
      <c r="D6" s="54">
        <v>0</v>
      </c>
      <c r="E6" s="54">
        <v>0</v>
      </c>
    </row>
    <row r="7" spans="1:5" ht="8.25" customHeight="1" x14ac:dyDescent="0.2">
      <c r="A7" s="245"/>
      <c r="B7" s="245"/>
      <c r="C7" s="245"/>
      <c r="D7" s="245"/>
      <c r="E7" s="245"/>
    </row>
    <row r="8" spans="1:5" ht="13.5" thickBot="1" x14ac:dyDescent="0.25">
      <c r="A8" s="56"/>
      <c r="B8" s="57"/>
      <c r="C8" s="57"/>
      <c r="D8" s="57"/>
      <c r="E8" s="187" t="s">
        <v>134</v>
      </c>
    </row>
    <row r="9" spans="1:5" ht="27.75" customHeight="1" thickBot="1" x14ac:dyDescent="0.25">
      <c r="A9" s="94" t="s">
        <v>152</v>
      </c>
      <c r="B9" s="89" t="s">
        <v>135</v>
      </c>
      <c r="C9" s="90" t="s">
        <v>136</v>
      </c>
      <c r="D9" s="90" t="s">
        <v>165</v>
      </c>
      <c r="E9" s="90" t="s">
        <v>281</v>
      </c>
    </row>
    <row r="10" spans="1:5" ht="21.75" customHeight="1" thickBot="1" x14ac:dyDescent="0.35">
      <c r="A10" s="103" t="s">
        <v>133</v>
      </c>
      <c r="B10" s="104"/>
      <c r="C10" s="105">
        <f>SUM(C18+C11)</f>
        <v>10874.219000000001</v>
      </c>
      <c r="D10" s="105">
        <f>SUM(D11+D18)</f>
        <v>9518.0679999999993</v>
      </c>
      <c r="E10" s="105">
        <f>SUM(E11+E18)</f>
        <v>9752.8529999999992</v>
      </c>
    </row>
    <row r="11" spans="1:5" ht="23.25" customHeight="1" thickBot="1" x14ac:dyDescent="0.25">
      <c r="A11" s="91" t="s">
        <v>137</v>
      </c>
      <c r="B11" s="97" t="s">
        <v>138</v>
      </c>
      <c r="C11" s="95">
        <f>SUM(C12:C17)</f>
        <v>3069.5720000000001</v>
      </c>
      <c r="D11" s="95">
        <f>SUM(D12:D17)</f>
        <v>3158.1030000000001</v>
      </c>
      <c r="E11" s="95">
        <f>SUM(E12:E17)</f>
        <v>3258.9749999999999</v>
      </c>
    </row>
    <row r="12" spans="1:5" ht="20.25" customHeight="1" thickBot="1" x14ac:dyDescent="0.25">
      <c r="A12" s="92" t="s">
        <v>139</v>
      </c>
      <c r="B12" s="98" t="s">
        <v>163</v>
      </c>
      <c r="C12" s="96">
        <v>290.8</v>
      </c>
      <c r="D12" s="96">
        <v>318.13499999999999</v>
      </c>
      <c r="E12" s="96">
        <v>348.04</v>
      </c>
    </row>
    <row r="13" spans="1:5" ht="48" customHeight="1" thickBot="1" x14ac:dyDescent="0.25">
      <c r="A13" s="92" t="s">
        <v>140</v>
      </c>
      <c r="B13" s="98" t="s">
        <v>153</v>
      </c>
      <c r="C13" s="96">
        <v>1261.6220000000001</v>
      </c>
      <c r="D13" s="96">
        <v>1282.838</v>
      </c>
      <c r="E13" s="96">
        <v>1312.384</v>
      </c>
    </row>
    <row r="14" spans="1:5" ht="24" customHeight="1" thickBot="1" x14ac:dyDescent="0.25">
      <c r="A14" s="92" t="s">
        <v>141</v>
      </c>
      <c r="B14" s="98" t="s">
        <v>154</v>
      </c>
      <c r="C14" s="96">
        <v>352.35</v>
      </c>
      <c r="D14" s="96">
        <v>356</v>
      </c>
      <c r="E14" s="96">
        <v>360</v>
      </c>
    </row>
    <row r="15" spans="1:5" ht="24" customHeight="1" thickBot="1" x14ac:dyDescent="0.25">
      <c r="A15" s="92" t="s">
        <v>142</v>
      </c>
      <c r="B15" s="98" t="s">
        <v>155</v>
      </c>
      <c r="C15" s="96">
        <v>47</v>
      </c>
      <c r="D15" s="96">
        <v>49</v>
      </c>
      <c r="E15" s="96">
        <v>51</v>
      </c>
    </row>
    <row r="16" spans="1:5" ht="24" customHeight="1" thickBot="1" x14ac:dyDescent="0.25">
      <c r="A16" s="92" t="s">
        <v>143</v>
      </c>
      <c r="B16" s="98" t="s">
        <v>156</v>
      </c>
      <c r="C16" s="96">
        <v>805</v>
      </c>
      <c r="D16" s="96">
        <v>837</v>
      </c>
      <c r="E16" s="96">
        <v>870</v>
      </c>
    </row>
    <row r="17" spans="1:5" ht="45.75" customHeight="1" thickBot="1" x14ac:dyDescent="0.25">
      <c r="A17" s="92" t="s">
        <v>144</v>
      </c>
      <c r="B17" s="98" t="s">
        <v>157</v>
      </c>
      <c r="C17" s="96">
        <v>312.8</v>
      </c>
      <c r="D17" s="96">
        <v>315.13</v>
      </c>
      <c r="E17" s="96">
        <v>317.55099999999999</v>
      </c>
    </row>
    <row r="18" spans="1:5" ht="21.75" customHeight="1" thickBot="1" x14ac:dyDescent="0.25">
      <c r="A18" s="100" t="s">
        <v>145</v>
      </c>
      <c r="B18" s="101" t="s">
        <v>146</v>
      </c>
      <c r="C18" s="102">
        <f>SUM(C19:C24)</f>
        <v>7804.6469999999999</v>
      </c>
      <c r="D18" s="102">
        <f>SUM(D19:D24)</f>
        <v>6359.9650000000001</v>
      </c>
      <c r="E18" s="102">
        <f>SUM(E19:E24)</f>
        <v>6493.8779999999997</v>
      </c>
    </row>
    <row r="19" spans="1:5" ht="27" customHeight="1" thickBot="1" x14ac:dyDescent="0.25">
      <c r="A19" s="92" t="s">
        <v>147</v>
      </c>
      <c r="B19" s="98" t="s">
        <v>158</v>
      </c>
      <c r="C19" s="96">
        <v>1237.635</v>
      </c>
      <c r="D19" s="96">
        <v>1283.4760000000001</v>
      </c>
      <c r="E19" s="96">
        <v>1324.9079999999999</v>
      </c>
    </row>
    <row r="20" spans="1:5" ht="10.5" hidden="1" customHeight="1" thickBot="1" x14ac:dyDescent="0.25">
      <c r="A20" s="92" t="s">
        <v>148</v>
      </c>
      <c r="B20" s="98" t="s">
        <v>159</v>
      </c>
      <c r="C20" s="96"/>
      <c r="D20" s="96"/>
      <c r="E20" s="96"/>
    </row>
    <row r="21" spans="1:5" ht="43.5" customHeight="1" thickBot="1" x14ac:dyDescent="0.25">
      <c r="A21" s="92" t="s">
        <v>339</v>
      </c>
      <c r="B21" s="98" t="s">
        <v>340</v>
      </c>
      <c r="C21" s="96">
        <v>117</v>
      </c>
      <c r="D21" s="96">
        <v>117</v>
      </c>
      <c r="E21" s="96">
        <v>121</v>
      </c>
    </row>
    <row r="22" spans="1:5" ht="46.5" customHeight="1" thickBot="1" x14ac:dyDescent="0.25">
      <c r="A22" s="92" t="s">
        <v>149</v>
      </c>
      <c r="B22" s="98" t="s">
        <v>160</v>
      </c>
      <c r="C22" s="96">
        <v>138</v>
      </c>
      <c r="D22" s="96">
        <v>152</v>
      </c>
      <c r="E22" s="96">
        <v>166</v>
      </c>
    </row>
    <row r="23" spans="1:5" ht="87" customHeight="1" thickBot="1" x14ac:dyDescent="0.25">
      <c r="A23" s="92" t="s">
        <v>150</v>
      </c>
      <c r="B23" s="98" t="s">
        <v>161</v>
      </c>
      <c r="C23" s="96">
        <v>1007.154</v>
      </c>
      <c r="D23" s="96">
        <v>1007.154</v>
      </c>
      <c r="E23" s="96">
        <v>1007.154</v>
      </c>
    </row>
    <row r="24" spans="1:5" ht="28.5" customHeight="1" thickBot="1" x14ac:dyDescent="0.25">
      <c r="A24" s="93" t="s">
        <v>151</v>
      </c>
      <c r="B24" s="99" t="s">
        <v>162</v>
      </c>
      <c r="C24" s="96">
        <v>5304.8580000000002</v>
      </c>
      <c r="D24" s="96">
        <v>3800.335</v>
      </c>
      <c r="E24" s="96">
        <v>3874.8159999999998</v>
      </c>
    </row>
    <row r="25" spans="1:5" ht="80.25" hidden="1" customHeight="1" x14ac:dyDescent="0.2">
      <c r="A25" s="49" t="s">
        <v>73</v>
      </c>
      <c r="B25" s="69" t="s">
        <v>74</v>
      </c>
      <c r="C25" s="70"/>
      <c r="D25" s="71" t="e">
        <f>#REF!</f>
        <v>#REF!</v>
      </c>
      <c r="E25" s="71" t="e">
        <f>#REF!</f>
        <v>#REF!</v>
      </c>
    </row>
    <row r="26" spans="1:5" ht="63.75" hidden="1" customHeight="1" x14ac:dyDescent="0.2">
      <c r="A26" s="49" t="s">
        <v>50</v>
      </c>
      <c r="B26" s="69" t="s">
        <v>86</v>
      </c>
      <c r="C26" s="70"/>
      <c r="D26" s="71" t="e">
        <f>#REF!</f>
        <v>#REF!</v>
      </c>
      <c r="E26" s="71" t="e">
        <f>#REF!</f>
        <v>#REF!</v>
      </c>
    </row>
    <row r="27" spans="1:5" ht="0.75" hidden="1" customHeight="1" x14ac:dyDescent="0.2">
      <c r="A27" s="49" t="s">
        <v>39</v>
      </c>
      <c r="B27" s="69">
        <v>9000000000</v>
      </c>
      <c r="C27" s="70"/>
      <c r="D27" s="71">
        <f t="shared" ref="D27:E29" si="0">D28</f>
        <v>0</v>
      </c>
      <c r="E27" s="71">
        <f t="shared" si="0"/>
        <v>0</v>
      </c>
    </row>
    <row r="28" spans="1:5" ht="85.5" hidden="1" customHeight="1" x14ac:dyDescent="0.2">
      <c r="A28" s="49" t="s">
        <v>120</v>
      </c>
      <c r="B28" s="69">
        <v>9010000000</v>
      </c>
      <c r="C28" s="70"/>
      <c r="D28" s="71">
        <f t="shared" si="0"/>
        <v>0</v>
      </c>
      <c r="E28" s="71">
        <f t="shared" si="0"/>
        <v>0</v>
      </c>
    </row>
    <row r="29" spans="1:5" ht="65.25" hidden="1" customHeight="1" x14ac:dyDescent="0.2">
      <c r="A29" s="49" t="s">
        <v>30</v>
      </c>
      <c r="B29" s="69">
        <v>9010000000</v>
      </c>
      <c r="C29" s="70">
        <v>100</v>
      </c>
      <c r="D29" s="71">
        <f t="shared" si="0"/>
        <v>0</v>
      </c>
      <c r="E29" s="71">
        <f t="shared" si="0"/>
        <v>0</v>
      </c>
    </row>
    <row r="30" spans="1:5" ht="31.5" hidden="1" customHeight="1" x14ac:dyDescent="0.2">
      <c r="A30" s="49" t="s">
        <v>31</v>
      </c>
      <c r="B30" s="69">
        <v>9010000000</v>
      </c>
      <c r="C30" s="70">
        <v>120</v>
      </c>
      <c r="D30" s="71"/>
      <c r="E30" s="71"/>
    </row>
    <row r="31" spans="1:5" ht="51" hidden="1" x14ac:dyDescent="0.2">
      <c r="A31" s="49" t="s">
        <v>43</v>
      </c>
      <c r="B31" s="69" t="s">
        <v>25</v>
      </c>
      <c r="C31" s="70">
        <v>0</v>
      </c>
      <c r="D31" s="71">
        <v>0</v>
      </c>
      <c r="E31" s="71">
        <v>0</v>
      </c>
    </row>
    <row r="32" spans="1:5" hidden="1" x14ac:dyDescent="0.2">
      <c r="A32" s="49" t="s">
        <v>60</v>
      </c>
      <c r="B32" s="69">
        <v>0</v>
      </c>
      <c r="C32" s="70">
        <v>0</v>
      </c>
      <c r="D32" s="71">
        <v>0</v>
      </c>
      <c r="E32" s="71">
        <v>0</v>
      </c>
    </row>
    <row r="33" spans="1:5" hidden="1" x14ac:dyDescent="0.2">
      <c r="A33" s="49" t="s">
        <v>60</v>
      </c>
      <c r="B33" s="69">
        <v>0</v>
      </c>
      <c r="C33" s="70">
        <v>0</v>
      </c>
      <c r="D33" s="71">
        <v>0</v>
      </c>
      <c r="E33" s="71">
        <v>0</v>
      </c>
    </row>
    <row r="34" spans="1:5" hidden="1" x14ac:dyDescent="0.2">
      <c r="A34" s="49" t="s">
        <v>60</v>
      </c>
      <c r="B34" s="69">
        <v>0</v>
      </c>
      <c r="C34" s="70">
        <v>0</v>
      </c>
      <c r="D34" s="71">
        <v>0</v>
      </c>
      <c r="E34" s="71">
        <v>0</v>
      </c>
    </row>
    <row r="35" spans="1:5" hidden="1" x14ac:dyDescent="0.2">
      <c r="A35" s="49" t="s">
        <v>60</v>
      </c>
      <c r="B35" s="69">
        <v>0</v>
      </c>
      <c r="C35" s="70">
        <v>0</v>
      </c>
      <c r="D35" s="71">
        <v>0</v>
      </c>
      <c r="E35" s="71">
        <v>0</v>
      </c>
    </row>
    <row r="36" spans="1:5" hidden="1" x14ac:dyDescent="0.2">
      <c r="A36" s="49" t="s">
        <v>60</v>
      </c>
      <c r="B36" s="69">
        <v>0</v>
      </c>
      <c r="C36" s="70">
        <v>0</v>
      </c>
      <c r="D36" s="71">
        <v>0</v>
      </c>
      <c r="E36" s="71">
        <v>0</v>
      </c>
    </row>
    <row r="37" spans="1:5" hidden="1" x14ac:dyDescent="0.2">
      <c r="A37" s="49" t="s">
        <v>60</v>
      </c>
      <c r="B37" s="69">
        <v>0</v>
      </c>
      <c r="C37" s="70">
        <v>0</v>
      </c>
      <c r="D37" s="71">
        <v>0</v>
      </c>
      <c r="E37" s="71">
        <v>0</v>
      </c>
    </row>
    <row r="38" spans="1:5" hidden="1" x14ac:dyDescent="0.2">
      <c r="A38" s="49" t="s">
        <v>60</v>
      </c>
      <c r="B38" s="69">
        <v>0</v>
      </c>
      <c r="C38" s="70">
        <v>0</v>
      </c>
      <c r="D38" s="71">
        <v>0</v>
      </c>
      <c r="E38" s="71">
        <v>0</v>
      </c>
    </row>
    <row r="39" spans="1:5" hidden="1" x14ac:dyDescent="0.2">
      <c r="A39" s="49" t="s">
        <v>60</v>
      </c>
      <c r="B39" s="69">
        <v>0</v>
      </c>
      <c r="C39" s="70">
        <v>0</v>
      </c>
      <c r="D39" s="71">
        <v>0</v>
      </c>
      <c r="E39" s="71">
        <v>0</v>
      </c>
    </row>
    <row r="40" spans="1:5" hidden="1" x14ac:dyDescent="0.2">
      <c r="A40" s="49" t="s">
        <v>60</v>
      </c>
      <c r="B40" s="69">
        <v>0</v>
      </c>
      <c r="C40" s="70">
        <v>0</v>
      </c>
      <c r="D40" s="71">
        <v>0</v>
      </c>
      <c r="E40" s="71">
        <v>0</v>
      </c>
    </row>
    <row r="41" spans="1:5" hidden="1" x14ac:dyDescent="0.2">
      <c r="A41" s="49" t="s">
        <v>60</v>
      </c>
      <c r="B41" s="69">
        <v>0</v>
      </c>
      <c r="C41" s="70">
        <v>0</v>
      </c>
      <c r="D41" s="71">
        <v>0</v>
      </c>
      <c r="E41" s="71">
        <v>0</v>
      </c>
    </row>
    <row r="43" spans="1:5" x14ac:dyDescent="0.2">
      <c r="D43" s="82"/>
      <c r="E43" s="82"/>
    </row>
    <row r="44" spans="1:5" x14ac:dyDescent="0.2">
      <c r="D44" s="82"/>
      <c r="E44" s="82"/>
    </row>
  </sheetData>
  <dataConsolidate link="1"/>
  <mergeCells count="6">
    <mergeCell ref="A7:E7"/>
    <mergeCell ref="A1:E1"/>
    <mergeCell ref="A2:E2"/>
    <mergeCell ref="A3:E3"/>
    <mergeCell ref="A4:E4"/>
    <mergeCell ref="A5:E5"/>
  </mergeCells>
  <pageMargins left="0.47244094488188981" right="0.19685039370078741" top="0.39370078740157483" bottom="0.43307086614173229" header="0.31496062992125984" footer="0.23622047244094491"/>
  <pageSetup paperSize="9" scale="85" fitToHeight="0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7889" r:id="rId4" name="ToggleButton1">
          <controlPr defaultSize="0" print="0" autoLine="0" r:id="rId5">
            <anchor moveWithCells="1">
              <from>
                <xdr:col>24</xdr:col>
                <xdr:colOff>457200</xdr:colOff>
                <xdr:row>0</xdr:row>
                <xdr:rowOff>38100</xdr:rowOff>
              </from>
              <to>
                <xdr:col>30</xdr:col>
                <xdr:colOff>57150</xdr:colOff>
                <xdr:row>1</xdr:row>
                <xdr:rowOff>219075</xdr:rowOff>
              </to>
            </anchor>
          </controlPr>
        </control>
      </mc:Choice>
      <mc:Fallback>
        <control shapeId="37889" r:id="rId4" name="Toggle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/>
  <dimension ref="A1:H235"/>
  <sheetViews>
    <sheetView showZeros="0" view="pageBreakPreview" topLeftCell="A33" zoomScaleNormal="100" zoomScaleSheetLayoutView="100" workbookViewId="0">
      <selection activeCell="F222" sqref="F222"/>
    </sheetView>
  </sheetViews>
  <sheetFormatPr defaultRowHeight="12.75" x14ac:dyDescent="0.2"/>
  <cols>
    <col min="1" max="1" width="6" style="80" customWidth="1"/>
    <col min="2" max="2" width="52.140625" style="80" customWidth="1"/>
    <col min="3" max="3" width="6" style="81" customWidth="1"/>
    <col min="4" max="4" width="10" style="81" customWidth="1"/>
    <col min="5" max="5" width="4.85546875" style="81" customWidth="1"/>
    <col min="6" max="6" width="9.85546875" style="80" customWidth="1"/>
    <col min="7" max="7" width="12" style="80" customWidth="1"/>
    <col min="8" max="8" width="13.5703125" customWidth="1"/>
    <col min="9" max="9" width="9.140625" customWidth="1"/>
  </cols>
  <sheetData>
    <row r="1" spans="1:7" x14ac:dyDescent="0.2">
      <c r="A1" s="244" t="s">
        <v>291</v>
      </c>
      <c r="B1" s="244"/>
      <c r="C1" s="244"/>
      <c r="D1" s="244"/>
      <c r="E1" s="244"/>
      <c r="F1" s="244"/>
      <c r="G1" s="244"/>
    </row>
    <row r="2" spans="1:7" x14ac:dyDescent="0.2">
      <c r="A2" s="244" t="s">
        <v>122</v>
      </c>
      <c r="B2" s="244"/>
      <c r="C2" s="244"/>
      <c r="D2" s="244"/>
      <c r="E2" s="244"/>
      <c r="F2" s="244"/>
      <c r="G2" s="244"/>
    </row>
    <row r="3" spans="1:7" x14ac:dyDescent="0.2">
      <c r="A3" s="244" t="s">
        <v>127</v>
      </c>
      <c r="B3" s="244"/>
      <c r="C3" s="244"/>
      <c r="D3" s="244"/>
      <c r="E3" s="244"/>
      <c r="F3" s="244"/>
      <c r="G3" s="244"/>
    </row>
    <row r="4" spans="1:7" x14ac:dyDescent="0.2">
      <c r="A4" s="244" t="s">
        <v>128</v>
      </c>
      <c r="B4" s="244"/>
      <c r="C4" s="244"/>
      <c r="D4" s="244"/>
      <c r="E4" s="244"/>
      <c r="F4" s="244"/>
      <c r="G4" s="244"/>
    </row>
    <row r="5" spans="1:7" x14ac:dyDescent="0.2">
      <c r="A5" s="244" t="s">
        <v>279</v>
      </c>
      <c r="B5" s="244"/>
      <c r="C5" s="244"/>
      <c r="D5" s="244"/>
      <c r="E5" s="244"/>
      <c r="F5" s="244"/>
      <c r="G5" s="244"/>
    </row>
    <row r="6" spans="1:7" x14ac:dyDescent="0.2">
      <c r="A6" s="187"/>
      <c r="B6" s="187"/>
      <c r="C6" s="187"/>
      <c r="D6" s="187"/>
      <c r="E6" s="187"/>
      <c r="F6" s="187"/>
      <c r="G6" s="187"/>
    </row>
    <row r="7" spans="1:7" ht="34.5" hidden="1" customHeight="1" x14ac:dyDescent="0.2">
      <c r="A7" s="50">
        <v>0</v>
      </c>
      <c r="B7" s="51" t="s">
        <v>1</v>
      </c>
      <c r="C7" s="52">
        <v>0</v>
      </c>
      <c r="D7" s="53">
        <v>0</v>
      </c>
      <c r="E7" s="53">
        <v>0</v>
      </c>
      <c r="F7" s="54">
        <v>0</v>
      </c>
      <c r="G7" s="54">
        <v>0</v>
      </c>
    </row>
    <row r="8" spans="1:7" ht="30.75" customHeight="1" x14ac:dyDescent="0.2">
      <c r="A8" s="245" t="s">
        <v>292</v>
      </c>
      <c r="B8" s="245"/>
      <c r="C8" s="245"/>
      <c r="D8" s="245"/>
      <c r="E8" s="245"/>
      <c r="F8" s="245"/>
      <c r="G8" s="245"/>
    </row>
    <row r="9" spans="1:7" ht="0.75" customHeight="1" x14ac:dyDescent="0.2">
      <c r="A9" s="55"/>
      <c r="B9" s="56"/>
      <c r="C9" s="57"/>
      <c r="D9" s="57"/>
      <c r="E9" s="57"/>
      <c r="F9" s="57"/>
      <c r="G9" s="187"/>
    </row>
    <row r="10" spans="1:7" ht="12.75" customHeight="1" x14ac:dyDescent="0.2">
      <c r="A10" s="257" t="s">
        <v>2</v>
      </c>
      <c r="B10" s="258" t="s">
        <v>62</v>
      </c>
      <c r="C10" s="259" t="s">
        <v>3</v>
      </c>
      <c r="D10" s="259" t="s">
        <v>4</v>
      </c>
      <c r="E10" s="259" t="s">
        <v>5</v>
      </c>
      <c r="F10" s="250" t="s">
        <v>121</v>
      </c>
      <c r="G10" s="251"/>
    </row>
    <row r="11" spans="1:7" x14ac:dyDescent="0.2">
      <c r="A11" s="257"/>
      <c r="B11" s="258"/>
      <c r="C11" s="259"/>
      <c r="D11" s="259"/>
      <c r="E11" s="254"/>
      <c r="F11" s="252"/>
      <c r="G11" s="253"/>
    </row>
    <row r="12" spans="1:7" ht="133.5" customHeight="1" x14ac:dyDescent="0.2">
      <c r="A12" s="257"/>
      <c r="B12" s="258"/>
      <c r="C12" s="259"/>
      <c r="D12" s="259"/>
      <c r="E12" s="259"/>
      <c r="F12" s="58" t="s">
        <v>6</v>
      </c>
      <c r="G12" s="58" t="s">
        <v>275</v>
      </c>
    </row>
    <row r="13" spans="1:7" hidden="1" x14ac:dyDescent="0.2">
      <c r="A13" s="59"/>
      <c r="B13" s="60"/>
      <c r="C13" s="61" t="s">
        <v>7</v>
      </c>
      <c r="D13" s="188" t="s">
        <v>7</v>
      </c>
      <c r="E13" s="188"/>
      <c r="F13" s="58"/>
      <c r="G13" s="58"/>
    </row>
    <row r="14" spans="1:7" ht="27.75" customHeight="1" x14ac:dyDescent="0.2">
      <c r="A14" s="189">
        <v>532</v>
      </c>
      <c r="B14" s="64" t="s">
        <v>129</v>
      </c>
      <c r="C14" s="65">
        <v>0</v>
      </c>
      <c r="D14" s="66">
        <v>0</v>
      </c>
      <c r="E14" s="191">
        <v>0</v>
      </c>
      <c r="F14" s="67">
        <f>SUM(F222)</f>
        <v>10874.218999999999</v>
      </c>
      <c r="G14" s="67">
        <f>SUM(G222)</f>
        <v>1262.154</v>
      </c>
    </row>
    <row r="15" spans="1:7" ht="28.5" customHeight="1" x14ac:dyDescent="0.2">
      <c r="A15" s="189"/>
      <c r="B15" s="64" t="s">
        <v>55</v>
      </c>
      <c r="C15" s="65">
        <v>102</v>
      </c>
      <c r="D15" s="66"/>
      <c r="E15" s="191"/>
      <c r="F15" s="67">
        <f>F16</f>
        <v>785.67499999999995</v>
      </c>
      <c r="G15" s="67"/>
    </row>
    <row r="16" spans="1:7" ht="51.75" customHeight="1" x14ac:dyDescent="0.2">
      <c r="A16" s="189"/>
      <c r="B16" s="49" t="s">
        <v>289</v>
      </c>
      <c r="C16" s="68">
        <v>102</v>
      </c>
      <c r="D16" s="69">
        <v>3400000000</v>
      </c>
      <c r="E16" s="191"/>
      <c r="F16" s="71">
        <f>F17</f>
        <v>785.67499999999995</v>
      </c>
      <c r="G16" s="67"/>
    </row>
    <row r="17" spans="1:7" ht="51.75" customHeight="1" x14ac:dyDescent="0.2">
      <c r="A17" s="189"/>
      <c r="B17" s="49" t="s">
        <v>30</v>
      </c>
      <c r="C17" s="68">
        <v>102</v>
      </c>
      <c r="D17" s="69">
        <v>3400000000</v>
      </c>
      <c r="E17" s="70">
        <v>100</v>
      </c>
      <c r="F17" s="71">
        <f>F18</f>
        <v>785.67499999999995</v>
      </c>
      <c r="G17" s="67"/>
    </row>
    <row r="18" spans="1:7" ht="26.25" customHeight="1" x14ac:dyDescent="0.2">
      <c r="A18" s="189"/>
      <c r="B18" s="49" t="s">
        <v>31</v>
      </c>
      <c r="C18" s="68">
        <v>102</v>
      </c>
      <c r="D18" s="69">
        <v>3400000000</v>
      </c>
      <c r="E18" s="70">
        <v>120</v>
      </c>
      <c r="F18" s="71">
        <v>785.67499999999995</v>
      </c>
      <c r="G18" s="67"/>
    </row>
    <row r="19" spans="1:7" ht="38.25" customHeight="1" x14ac:dyDescent="0.2">
      <c r="A19" s="50">
        <v>0</v>
      </c>
      <c r="B19" s="64" t="s">
        <v>27</v>
      </c>
      <c r="C19" s="65">
        <v>104</v>
      </c>
      <c r="D19" s="66">
        <v>0</v>
      </c>
      <c r="E19" s="191">
        <v>0</v>
      </c>
      <c r="F19" s="67">
        <f>F20</f>
        <v>929.42000000000007</v>
      </c>
      <c r="G19" s="67">
        <v>0</v>
      </c>
    </row>
    <row r="20" spans="1:7" ht="48.75" customHeight="1" x14ac:dyDescent="0.2">
      <c r="A20" s="50">
        <v>0</v>
      </c>
      <c r="B20" s="49" t="s">
        <v>289</v>
      </c>
      <c r="C20" s="68">
        <v>104</v>
      </c>
      <c r="D20" s="69">
        <v>3400000000</v>
      </c>
      <c r="E20" s="70">
        <v>0</v>
      </c>
      <c r="F20" s="71">
        <f>F25+F27+F33</f>
        <v>929.42000000000007</v>
      </c>
      <c r="G20" s="71">
        <v>0</v>
      </c>
    </row>
    <row r="21" spans="1:7" ht="38.25" hidden="1" x14ac:dyDescent="0.2">
      <c r="A21" s="50">
        <v>0</v>
      </c>
      <c r="B21" s="49" t="s">
        <v>28</v>
      </c>
      <c r="C21" s="68">
        <v>104</v>
      </c>
      <c r="D21" s="69">
        <v>1550000000</v>
      </c>
      <c r="E21" s="70">
        <v>0</v>
      </c>
      <c r="F21" s="71">
        <v>0</v>
      </c>
      <c r="G21" s="71">
        <v>0</v>
      </c>
    </row>
    <row r="22" spans="1:7" ht="25.5" hidden="1" x14ac:dyDescent="0.2">
      <c r="A22" s="50">
        <v>0</v>
      </c>
      <c r="B22" s="49" t="s">
        <v>29</v>
      </c>
      <c r="C22" s="68">
        <v>104</v>
      </c>
      <c r="D22" s="69">
        <v>1240000000</v>
      </c>
      <c r="E22" s="70">
        <v>0</v>
      </c>
      <c r="F22" s="71">
        <v>0</v>
      </c>
      <c r="G22" s="71">
        <v>0</v>
      </c>
    </row>
    <row r="23" spans="1:7" ht="25.5" hidden="1" x14ac:dyDescent="0.2">
      <c r="A23" s="50">
        <v>0</v>
      </c>
      <c r="B23" s="49" t="s">
        <v>29</v>
      </c>
      <c r="C23" s="68">
        <v>104</v>
      </c>
      <c r="D23" s="66">
        <v>930000000</v>
      </c>
      <c r="E23" s="70">
        <v>0</v>
      </c>
      <c r="F23" s="71">
        <v>0</v>
      </c>
      <c r="G23" s="71">
        <v>0</v>
      </c>
    </row>
    <row r="24" spans="1:7" ht="25.5" hidden="1" x14ac:dyDescent="0.2">
      <c r="A24" s="50">
        <v>0</v>
      </c>
      <c r="B24" s="49" t="s">
        <v>29</v>
      </c>
      <c r="C24" s="68">
        <v>104</v>
      </c>
      <c r="D24" s="69">
        <v>620000000</v>
      </c>
      <c r="E24" s="70">
        <v>0</v>
      </c>
      <c r="F24" s="71">
        <v>0</v>
      </c>
      <c r="G24" s="71">
        <v>0</v>
      </c>
    </row>
    <row r="25" spans="1:7" ht="49.5" customHeight="1" x14ac:dyDescent="0.2">
      <c r="A25" s="50">
        <v>0</v>
      </c>
      <c r="B25" s="49" t="s">
        <v>30</v>
      </c>
      <c r="C25" s="68">
        <v>104</v>
      </c>
      <c r="D25" s="69">
        <v>3400000000</v>
      </c>
      <c r="E25" s="70">
        <v>100</v>
      </c>
      <c r="F25" s="71">
        <f>F26</f>
        <v>630.60500000000002</v>
      </c>
      <c r="G25" s="71">
        <v>0</v>
      </c>
    </row>
    <row r="26" spans="1:7" ht="25.5" x14ac:dyDescent="0.2">
      <c r="A26" s="50">
        <v>0</v>
      </c>
      <c r="B26" s="49" t="s">
        <v>31</v>
      </c>
      <c r="C26" s="68">
        <v>104</v>
      </c>
      <c r="D26" s="69">
        <v>3400000000</v>
      </c>
      <c r="E26" s="70">
        <v>120</v>
      </c>
      <c r="F26" s="71">
        <v>630.60500000000002</v>
      </c>
      <c r="G26" s="71">
        <v>0</v>
      </c>
    </row>
    <row r="27" spans="1:7" ht="24" customHeight="1" x14ac:dyDescent="0.2">
      <c r="A27" s="50">
        <v>0</v>
      </c>
      <c r="B27" s="49" t="s">
        <v>32</v>
      </c>
      <c r="C27" s="68">
        <v>104</v>
      </c>
      <c r="D27" s="69">
        <v>3400000000</v>
      </c>
      <c r="E27" s="70">
        <v>200</v>
      </c>
      <c r="F27" s="71">
        <f>F28</f>
        <v>154.53800000000001</v>
      </c>
      <c r="G27" s="71">
        <v>0</v>
      </c>
    </row>
    <row r="28" spans="1:7" ht="24.75" customHeight="1" x14ac:dyDescent="0.2">
      <c r="A28" s="50">
        <v>0</v>
      </c>
      <c r="B28" s="49" t="s">
        <v>33</v>
      </c>
      <c r="C28" s="68">
        <v>104</v>
      </c>
      <c r="D28" s="69">
        <v>3400000000</v>
      </c>
      <c r="E28" s="70">
        <v>240</v>
      </c>
      <c r="F28" s="71">
        <v>154.53800000000001</v>
      </c>
      <c r="G28" s="71">
        <v>0</v>
      </c>
    </row>
    <row r="29" spans="1:7" hidden="1" x14ac:dyDescent="0.2">
      <c r="A29" s="50">
        <v>0</v>
      </c>
      <c r="B29" s="49" t="s">
        <v>34</v>
      </c>
      <c r="C29" s="68">
        <v>104</v>
      </c>
      <c r="D29" s="66">
        <v>1280952380.9523799</v>
      </c>
      <c r="E29" s="70">
        <v>800</v>
      </c>
      <c r="F29" s="71">
        <v>0</v>
      </c>
      <c r="G29" s="71">
        <v>0</v>
      </c>
    </row>
    <row r="30" spans="1:7" hidden="1" x14ac:dyDescent="0.2">
      <c r="A30" s="50">
        <v>0</v>
      </c>
      <c r="B30" s="49" t="s">
        <v>35</v>
      </c>
      <c r="C30" s="68">
        <v>104</v>
      </c>
      <c r="D30" s="69">
        <v>1192380952.38095</v>
      </c>
      <c r="E30" s="70">
        <v>850</v>
      </c>
      <c r="F30" s="71">
        <v>0</v>
      </c>
      <c r="G30" s="71">
        <v>0</v>
      </c>
    </row>
    <row r="31" spans="1:7" hidden="1" x14ac:dyDescent="0.2">
      <c r="A31" s="50"/>
      <c r="B31" s="49" t="s">
        <v>34</v>
      </c>
      <c r="C31" s="68">
        <v>104</v>
      </c>
      <c r="D31" s="69">
        <v>1103809523.80952</v>
      </c>
      <c r="E31" s="70">
        <v>800</v>
      </c>
      <c r="F31" s="71">
        <f>F32</f>
        <v>0</v>
      </c>
      <c r="G31" s="71"/>
    </row>
    <row r="32" spans="1:7" hidden="1" x14ac:dyDescent="0.2">
      <c r="A32" s="50"/>
      <c r="B32" s="49" t="s">
        <v>35</v>
      </c>
      <c r="C32" s="68">
        <v>104</v>
      </c>
      <c r="D32" s="69">
        <v>1015238095.2381001</v>
      </c>
      <c r="E32" s="70">
        <v>850</v>
      </c>
      <c r="F32" s="71">
        <v>0</v>
      </c>
      <c r="G32" s="71"/>
    </row>
    <row r="33" spans="1:8" x14ac:dyDescent="0.2">
      <c r="A33" s="50"/>
      <c r="B33" s="49" t="s">
        <v>37</v>
      </c>
      <c r="C33" s="68">
        <v>104</v>
      </c>
      <c r="D33" s="69">
        <v>3400000000</v>
      </c>
      <c r="E33" s="70">
        <v>500</v>
      </c>
      <c r="F33" s="71">
        <f>F34</f>
        <v>144.27699999999999</v>
      </c>
      <c r="G33" s="71"/>
    </row>
    <row r="34" spans="1:8" x14ac:dyDescent="0.2">
      <c r="A34" s="50"/>
      <c r="B34" s="49" t="s">
        <v>38</v>
      </c>
      <c r="C34" s="68">
        <v>104</v>
      </c>
      <c r="D34" s="69">
        <v>3400000000</v>
      </c>
      <c r="E34" s="70">
        <v>540</v>
      </c>
      <c r="F34" s="71">
        <v>144.27699999999999</v>
      </c>
      <c r="G34" s="71"/>
    </row>
    <row r="35" spans="1:8" ht="39" customHeight="1" x14ac:dyDescent="0.2">
      <c r="A35" s="50">
        <v>0</v>
      </c>
      <c r="B35" s="64" t="s">
        <v>36</v>
      </c>
      <c r="C35" s="65">
        <v>106</v>
      </c>
      <c r="D35" s="66">
        <v>0</v>
      </c>
      <c r="E35" s="191">
        <v>0</v>
      </c>
      <c r="F35" s="67">
        <f>F36</f>
        <v>38.433999999999997</v>
      </c>
      <c r="G35" s="67">
        <v>0</v>
      </c>
    </row>
    <row r="36" spans="1:8" ht="48.75" customHeight="1" x14ac:dyDescent="0.2">
      <c r="A36" s="50">
        <v>0</v>
      </c>
      <c r="B36" s="49" t="s">
        <v>289</v>
      </c>
      <c r="C36" s="68">
        <v>106</v>
      </c>
      <c r="D36" s="69">
        <v>3400000000</v>
      </c>
      <c r="E36" s="70">
        <v>0</v>
      </c>
      <c r="F36" s="71">
        <f>F41</f>
        <v>38.433999999999997</v>
      </c>
      <c r="G36" s="71">
        <v>0</v>
      </c>
    </row>
    <row r="37" spans="1:8" ht="38.25" hidden="1" x14ac:dyDescent="0.2">
      <c r="A37" s="50">
        <v>0</v>
      </c>
      <c r="B37" s="49" t="s">
        <v>28</v>
      </c>
      <c r="C37" s="68">
        <v>106</v>
      </c>
      <c r="D37" s="69" t="s">
        <v>10</v>
      </c>
      <c r="E37" s="70">
        <v>0</v>
      </c>
      <c r="F37" s="71">
        <v>0</v>
      </c>
      <c r="G37" s="71">
        <v>0</v>
      </c>
    </row>
    <row r="38" spans="1:8" ht="25.5" hidden="1" x14ac:dyDescent="0.2">
      <c r="A38" s="50">
        <v>0</v>
      </c>
      <c r="B38" s="49" t="s">
        <v>29</v>
      </c>
      <c r="C38" s="68">
        <v>106</v>
      </c>
      <c r="D38" s="69" t="s">
        <v>11</v>
      </c>
      <c r="E38" s="70">
        <v>0</v>
      </c>
      <c r="F38" s="71">
        <v>0</v>
      </c>
      <c r="G38" s="71">
        <v>0</v>
      </c>
    </row>
    <row r="39" spans="1:8" ht="25.5" hidden="1" x14ac:dyDescent="0.2">
      <c r="A39" s="50">
        <v>0</v>
      </c>
      <c r="B39" s="49" t="s">
        <v>29</v>
      </c>
      <c r="C39" s="68">
        <v>106</v>
      </c>
      <c r="D39" s="69" t="s">
        <v>11</v>
      </c>
      <c r="E39" s="70">
        <v>0</v>
      </c>
      <c r="F39" s="71">
        <v>0</v>
      </c>
      <c r="G39" s="71">
        <v>0</v>
      </c>
    </row>
    <row r="40" spans="1:8" ht="25.5" hidden="1" x14ac:dyDescent="0.2">
      <c r="A40" s="50">
        <v>0</v>
      </c>
      <c r="B40" s="49" t="s">
        <v>29</v>
      </c>
      <c r="C40" s="68">
        <v>106</v>
      </c>
      <c r="D40" s="69" t="s">
        <v>11</v>
      </c>
      <c r="E40" s="70">
        <v>0</v>
      </c>
      <c r="F40" s="71">
        <v>0</v>
      </c>
      <c r="G40" s="71">
        <v>0</v>
      </c>
    </row>
    <row r="41" spans="1:8" x14ac:dyDescent="0.2">
      <c r="A41" s="50">
        <v>0</v>
      </c>
      <c r="B41" s="49" t="s">
        <v>37</v>
      </c>
      <c r="C41" s="68">
        <v>106</v>
      </c>
      <c r="D41" s="69">
        <v>3400000000</v>
      </c>
      <c r="E41" s="70">
        <v>500</v>
      </c>
      <c r="F41" s="71">
        <f>F42</f>
        <v>38.433999999999997</v>
      </c>
      <c r="G41" s="71">
        <v>0</v>
      </c>
    </row>
    <row r="42" spans="1:8" x14ac:dyDescent="0.2">
      <c r="A42" s="50">
        <v>0</v>
      </c>
      <c r="B42" s="49" t="s">
        <v>38</v>
      </c>
      <c r="C42" s="68">
        <v>106</v>
      </c>
      <c r="D42" s="69">
        <v>3400000000</v>
      </c>
      <c r="E42" s="70">
        <v>540</v>
      </c>
      <c r="F42" s="71">
        <v>38.433999999999997</v>
      </c>
      <c r="G42" s="71">
        <v>0</v>
      </c>
    </row>
    <row r="43" spans="1:8" s="11" customFormat="1" x14ac:dyDescent="0.2">
      <c r="A43" s="189"/>
      <c r="B43" s="64" t="s">
        <v>56</v>
      </c>
      <c r="C43" s="65">
        <v>111</v>
      </c>
      <c r="D43" s="66">
        <v>0</v>
      </c>
      <c r="E43" s="191">
        <v>0</v>
      </c>
      <c r="F43" s="67">
        <f>F44</f>
        <v>30</v>
      </c>
      <c r="G43" s="67">
        <v>0</v>
      </c>
    </row>
    <row r="44" spans="1:8" ht="15.75" customHeight="1" x14ac:dyDescent="0.2">
      <c r="A44" s="50"/>
      <c r="B44" s="49" t="s">
        <v>39</v>
      </c>
      <c r="C44" s="68">
        <v>111</v>
      </c>
      <c r="D44" s="69" t="s">
        <v>12</v>
      </c>
      <c r="E44" s="70">
        <v>0</v>
      </c>
      <c r="F44" s="71">
        <f>F45</f>
        <v>30</v>
      </c>
      <c r="G44" s="71">
        <v>0</v>
      </c>
    </row>
    <row r="45" spans="1:8" ht="63.75" customHeight="1" x14ac:dyDescent="0.2">
      <c r="A45" s="50"/>
      <c r="B45" s="49" t="s">
        <v>116</v>
      </c>
      <c r="C45" s="68">
        <v>111</v>
      </c>
      <c r="D45" s="69">
        <v>9010000000</v>
      </c>
      <c r="E45" s="70">
        <v>0</v>
      </c>
      <c r="F45" s="71">
        <f>F46</f>
        <v>30</v>
      </c>
      <c r="G45" s="71">
        <v>0</v>
      </c>
    </row>
    <row r="46" spans="1:8" x14ac:dyDescent="0.2">
      <c r="A46" s="189"/>
      <c r="B46" s="49" t="s">
        <v>34</v>
      </c>
      <c r="C46" s="68">
        <v>111</v>
      </c>
      <c r="D46" s="69">
        <v>9010000000</v>
      </c>
      <c r="E46" s="70">
        <v>800</v>
      </c>
      <c r="F46" s="71">
        <f>F47</f>
        <v>30</v>
      </c>
      <c r="G46" s="71">
        <v>0</v>
      </c>
      <c r="H46" s="9"/>
    </row>
    <row r="47" spans="1:8" x14ac:dyDescent="0.2">
      <c r="A47" s="189"/>
      <c r="B47" s="49" t="s">
        <v>57</v>
      </c>
      <c r="C47" s="68">
        <v>111</v>
      </c>
      <c r="D47" s="69">
        <v>9010000000</v>
      </c>
      <c r="E47" s="70">
        <v>870</v>
      </c>
      <c r="F47" s="71">
        <v>30</v>
      </c>
      <c r="G47" s="71">
        <v>0</v>
      </c>
      <c r="H47" s="9"/>
    </row>
    <row r="48" spans="1:8" x14ac:dyDescent="0.2">
      <c r="A48" s="50">
        <v>0</v>
      </c>
      <c r="B48" s="64" t="s">
        <v>40</v>
      </c>
      <c r="C48" s="65">
        <v>113</v>
      </c>
      <c r="D48" s="66">
        <v>0</v>
      </c>
      <c r="E48" s="191">
        <v>0</v>
      </c>
      <c r="F48" s="67">
        <f>F49</f>
        <v>36.863</v>
      </c>
      <c r="G48" s="67">
        <f>SUM(G52)</f>
        <v>0</v>
      </c>
    </row>
    <row r="49" spans="1:7" ht="51.75" customHeight="1" x14ac:dyDescent="0.2">
      <c r="A49" s="50">
        <v>0</v>
      </c>
      <c r="B49" s="49" t="s">
        <v>289</v>
      </c>
      <c r="C49" s="68">
        <v>113</v>
      </c>
      <c r="D49" s="69">
        <v>3400000000</v>
      </c>
      <c r="E49" s="70">
        <v>0</v>
      </c>
      <c r="F49" s="71">
        <f>SUM(F54+F52)</f>
        <v>36.863</v>
      </c>
      <c r="G49" s="71">
        <f>SUM(G52)</f>
        <v>0</v>
      </c>
    </row>
    <row r="50" spans="1:7" ht="7.5" hidden="1" customHeight="1" x14ac:dyDescent="0.2">
      <c r="A50" s="50"/>
      <c r="B50" s="49"/>
      <c r="C50" s="68"/>
      <c r="D50" s="69"/>
      <c r="E50" s="70"/>
      <c r="F50" s="71">
        <v>0</v>
      </c>
      <c r="G50" s="71">
        <v>0</v>
      </c>
    </row>
    <row r="51" spans="1:7" ht="13.5" hidden="1" customHeight="1" x14ac:dyDescent="0.2">
      <c r="A51" s="50"/>
      <c r="B51" s="49"/>
      <c r="C51" s="68"/>
      <c r="D51" s="69"/>
      <c r="E51" s="70"/>
      <c r="F51" s="71"/>
      <c r="G51" s="71"/>
    </row>
    <row r="52" spans="1:7" ht="25.5" x14ac:dyDescent="0.2">
      <c r="A52" s="50"/>
      <c r="B52" s="49" t="s">
        <v>32</v>
      </c>
      <c r="C52" s="68">
        <v>113</v>
      </c>
      <c r="D52" s="69">
        <v>3400000000</v>
      </c>
      <c r="E52" s="70">
        <v>200</v>
      </c>
      <c r="F52" s="71">
        <f>F53</f>
        <v>28</v>
      </c>
      <c r="G52" s="71">
        <f>SUM(G53)</f>
        <v>0</v>
      </c>
    </row>
    <row r="53" spans="1:7" ht="23.25" customHeight="1" x14ac:dyDescent="0.2">
      <c r="A53" s="50"/>
      <c r="B53" s="49" t="s">
        <v>33</v>
      </c>
      <c r="C53" s="68">
        <v>113</v>
      </c>
      <c r="D53" s="69">
        <v>3400000000</v>
      </c>
      <c r="E53" s="70">
        <v>240</v>
      </c>
      <c r="F53" s="71">
        <v>28</v>
      </c>
      <c r="G53" s="71"/>
    </row>
    <row r="54" spans="1:7" x14ac:dyDescent="0.2">
      <c r="A54" s="50">
        <v>0</v>
      </c>
      <c r="B54" s="49" t="s">
        <v>37</v>
      </c>
      <c r="C54" s="68">
        <v>113</v>
      </c>
      <c r="D54" s="69">
        <v>3400000000</v>
      </c>
      <c r="E54" s="70">
        <v>500</v>
      </c>
      <c r="F54" s="71">
        <f>F55</f>
        <v>8.8629999999999995</v>
      </c>
      <c r="G54" s="71">
        <v>0</v>
      </c>
    </row>
    <row r="55" spans="1:7" x14ac:dyDescent="0.2">
      <c r="A55" s="50">
        <v>0</v>
      </c>
      <c r="B55" s="49" t="s">
        <v>38</v>
      </c>
      <c r="C55" s="68">
        <v>113</v>
      </c>
      <c r="D55" s="69">
        <v>3400000000</v>
      </c>
      <c r="E55" s="70">
        <v>540</v>
      </c>
      <c r="F55" s="71">
        <v>8.8629999999999995</v>
      </c>
      <c r="G55" s="71">
        <v>0</v>
      </c>
    </row>
    <row r="56" spans="1:7" hidden="1" x14ac:dyDescent="0.2">
      <c r="A56" s="50"/>
      <c r="B56" s="49" t="s">
        <v>39</v>
      </c>
      <c r="C56" s="68">
        <v>113</v>
      </c>
      <c r="D56" s="69">
        <v>9000000000</v>
      </c>
      <c r="E56" s="70"/>
      <c r="F56" s="71">
        <f>F57</f>
        <v>0</v>
      </c>
      <c r="G56" s="71"/>
    </row>
    <row r="57" spans="1:7" hidden="1" x14ac:dyDescent="0.2">
      <c r="A57" s="50"/>
      <c r="B57" s="49" t="s">
        <v>42</v>
      </c>
      <c r="C57" s="68">
        <v>113</v>
      </c>
      <c r="D57" s="69">
        <v>9000020000</v>
      </c>
      <c r="E57" s="70"/>
      <c r="F57" s="71">
        <f>F58</f>
        <v>0</v>
      </c>
      <c r="G57" s="71"/>
    </row>
    <row r="58" spans="1:7" ht="25.5" hidden="1" x14ac:dyDescent="0.2">
      <c r="A58" s="50"/>
      <c r="B58" s="49" t="s">
        <v>59</v>
      </c>
      <c r="C58" s="68">
        <v>113</v>
      </c>
      <c r="D58" s="69">
        <v>9000022000</v>
      </c>
      <c r="E58" s="70"/>
      <c r="F58" s="71">
        <f>F59</f>
        <v>0</v>
      </c>
      <c r="G58" s="71"/>
    </row>
    <row r="59" spans="1:7" ht="25.5" hidden="1" x14ac:dyDescent="0.2">
      <c r="A59" s="50"/>
      <c r="B59" s="49" t="s">
        <v>32</v>
      </c>
      <c r="C59" s="68">
        <v>113</v>
      </c>
      <c r="D59" s="69">
        <v>9000022000</v>
      </c>
      <c r="E59" s="70">
        <v>200</v>
      </c>
      <c r="F59" s="71">
        <f>F60</f>
        <v>0</v>
      </c>
      <c r="G59" s="71"/>
    </row>
    <row r="60" spans="1:7" ht="25.5" hidden="1" x14ac:dyDescent="0.2">
      <c r="A60" s="50"/>
      <c r="B60" s="49" t="s">
        <v>33</v>
      </c>
      <c r="C60" s="68">
        <v>113</v>
      </c>
      <c r="D60" s="69">
        <v>9000022000</v>
      </c>
      <c r="E60" s="70">
        <v>240</v>
      </c>
      <c r="F60" s="71"/>
      <c r="G60" s="71"/>
    </row>
    <row r="61" spans="1:7" x14ac:dyDescent="0.2">
      <c r="A61" s="50"/>
      <c r="B61" s="64" t="s">
        <v>123</v>
      </c>
      <c r="C61" s="65">
        <v>203</v>
      </c>
      <c r="D61" s="69"/>
      <c r="E61" s="70"/>
      <c r="F61" s="67">
        <f>F62</f>
        <v>138</v>
      </c>
      <c r="G61" s="67">
        <f>F61</f>
        <v>138</v>
      </c>
    </row>
    <row r="62" spans="1:7" ht="48" customHeight="1" x14ac:dyDescent="0.2">
      <c r="A62" s="50"/>
      <c r="B62" s="49" t="s">
        <v>289</v>
      </c>
      <c r="C62" s="68">
        <v>203</v>
      </c>
      <c r="D62" s="69">
        <v>3400000000</v>
      </c>
      <c r="E62" s="70"/>
      <c r="F62" s="71">
        <f>F63+F65</f>
        <v>138</v>
      </c>
      <c r="G62" s="71">
        <f>F62</f>
        <v>138</v>
      </c>
    </row>
    <row r="63" spans="1:7" ht="48" customHeight="1" x14ac:dyDescent="0.2">
      <c r="A63" s="50"/>
      <c r="B63" s="49" t="s">
        <v>30</v>
      </c>
      <c r="C63" s="68">
        <v>203</v>
      </c>
      <c r="D63" s="69">
        <v>3400000000</v>
      </c>
      <c r="E63" s="70">
        <v>100</v>
      </c>
      <c r="F63" s="71">
        <f>F64</f>
        <v>130.27600000000001</v>
      </c>
      <c r="G63" s="71">
        <f>G64</f>
        <v>130.27600000000001</v>
      </c>
    </row>
    <row r="64" spans="1:7" ht="25.5" x14ac:dyDescent="0.2">
      <c r="A64" s="50"/>
      <c r="B64" s="49" t="s">
        <v>31</v>
      </c>
      <c r="C64" s="68">
        <v>203</v>
      </c>
      <c r="D64" s="69">
        <v>3400000000</v>
      </c>
      <c r="E64" s="70">
        <v>120</v>
      </c>
      <c r="F64" s="71">
        <v>130.27600000000001</v>
      </c>
      <c r="G64" s="71">
        <v>130.27600000000001</v>
      </c>
    </row>
    <row r="65" spans="1:7" ht="25.5" x14ac:dyDescent="0.2">
      <c r="A65" s="50"/>
      <c r="B65" s="49" t="s">
        <v>32</v>
      </c>
      <c r="C65" s="68">
        <v>203</v>
      </c>
      <c r="D65" s="69">
        <v>3400000000</v>
      </c>
      <c r="E65" s="70">
        <v>200</v>
      </c>
      <c r="F65" s="71">
        <f>F66</f>
        <v>7.7240000000000002</v>
      </c>
      <c r="G65" s="71">
        <f>G66</f>
        <v>7.7240000000000002</v>
      </c>
    </row>
    <row r="66" spans="1:7" ht="23.25" customHeight="1" x14ac:dyDescent="0.2">
      <c r="A66" s="50"/>
      <c r="B66" s="49" t="s">
        <v>33</v>
      </c>
      <c r="C66" s="68">
        <v>203</v>
      </c>
      <c r="D66" s="69">
        <v>3400000000</v>
      </c>
      <c r="E66" s="70">
        <v>240</v>
      </c>
      <c r="F66" s="71">
        <v>7.7240000000000002</v>
      </c>
      <c r="G66" s="71">
        <f>F66</f>
        <v>7.7240000000000002</v>
      </c>
    </row>
    <row r="67" spans="1:7" ht="28.5" customHeight="1" x14ac:dyDescent="0.2">
      <c r="A67" s="50"/>
      <c r="B67" s="64" t="s">
        <v>124</v>
      </c>
      <c r="C67" s="65">
        <v>310</v>
      </c>
      <c r="D67" s="69"/>
      <c r="E67" s="70"/>
      <c r="F67" s="67">
        <f>F68</f>
        <v>211.91300000000001</v>
      </c>
      <c r="G67" s="71"/>
    </row>
    <row r="68" spans="1:7" ht="54" customHeight="1" x14ac:dyDescent="0.2">
      <c r="A68" s="50"/>
      <c r="B68" s="49" t="s">
        <v>289</v>
      </c>
      <c r="C68" s="68">
        <v>310</v>
      </c>
      <c r="D68" s="69">
        <v>3400000000</v>
      </c>
      <c r="E68" s="70"/>
      <c r="F68" s="71">
        <f>SUM(F69+F71)</f>
        <v>211.91300000000001</v>
      </c>
      <c r="G68" s="71"/>
    </row>
    <row r="69" spans="1:7" ht="25.5" customHeight="1" x14ac:dyDescent="0.2">
      <c r="A69" s="50"/>
      <c r="B69" s="49" t="s">
        <v>32</v>
      </c>
      <c r="C69" s="68">
        <v>310</v>
      </c>
      <c r="D69" s="69">
        <v>3400000000</v>
      </c>
      <c r="E69" s="70">
        <v>200</v>
      </c>
      <c r="F69" s="71">
        <f>F70</f>
        <v>205.91300000000001</v>
      </c>
      <c r="G69" s="71"/>
    </row>
    <row r="70" spans="1:7" ht="25.5" x14ac:dyDescent="0.2">
      <c r="A70" s="50"/>
      <c r="B70" s="49" t="s">
        <v>33</v>
      </c>
      <c r="C70" s="68">
        <v>310</v>
      </c>
      <c r="D70" s="69">
        <v>3400000000</v>
      </c>
      <c r="E70" s="70">
        <v>240</v>
      </c>
      <c r="F70" s="71">
        <v>205.91300000000001</v>
      </c>
      <c r="G70" s="71"/>
    </row>
    <row r="71" spans="1:7" x14ac:dyDescent="0.2">
      <c r="A71" s="50"/>
      <c r="B71" s="49" t="s">
        <v>34</v>
      </c>
      <c r="C71" s="68">
        <v>310</v>
      </c>
      <c r="D71" s="69">
        <v>3400000000</v>
      </c>
      <c r="E71" s="70">
        <v>800</v>
      </c>
      <c r="F71" s="71">
        <f>F72</f>
        <v>6</v>
      </c>
      <c r="G71" s="71"/>
    </row>
    <row r="72" spans="1:7" x14ac:dyDescent="0.2">
      <c r="A72" s="50"/>
      <c r="B72" s="49" t="s">
        <v>35</v>
      </c>
      <c r="C72" s="68">
        <v>310</v>
      </c>
      <c r="D72" s="69">
        <v>3400000000</v>
      </c>
      <c r="E72" s="70">
        <v>850</v>
      </c>
      <c r="F72" s="71">
        <v>6</v>
      </c>
      <c r="G72" s="71"/>
    </row>
    <row r="73" spans="1:7" x14ac:dyDescent="0.2">
      <c r="A73" s="50"/>
      <c r="B73" s="64" t="s">
        <v>331</v>
      </c>
      <c r="C73" s="65">
        <v>405</v>
      </c>
      <c r="D73" s="66"/>
      <c r="E73" s="235"/>
      <c r="F73" s="67">
        <f t="shared" ref="F73:G75" si="0">SUM(F74)</f>
        <v>117</v>
      </c>
      <c r="G73" s="67">
        <f t="shared" si="0"/>
        <v>117</v>
      </c>
    </row>
    <row r="74" spans="1:7" ht="51" x14ac:dyDescent="0.2">
      <c r="A74" s="50"/>
      <c r="B74" s="49" t="s">
        <v>289</v>
      </c>
      <c r="C74" s="68">
        <v>405</v>
      </c>
      <c r="D74" s="69">
        <v>3400000000</v>
      </c>
      <c r="E74" s="70"/>
      <c r="F74" s="71">
        <f t="shared" si="0"/>
        <v>117</v>
      </c>
      <c r="G74" s="71">
        <f t="shared" si="0"/>
        <v>117</v>
      </c>
    </row>
    <row r="75" spans="1:7" ht="25.5" x14ac:dyDescent="0.2">
      <c r="A75" s="50"/>
      <c r="B75" s="49" t="s">
        <v>32</v>
      </c>
      <c r="C75" s="68">
        <v>405</v>
      </c>
      <c r="D75" s="69">
        <v>3400000000</v>
      </c>
      <c r="E75" s="70">
        <v>200</v>
      </c>
      <c r="F75" s="71">
        <f t="shared" si="0"/>
        <v>117</v>
      </c>
      <c r="G75" s="71">
        <f t="shared" si="0"/>
        <v>117</v>
      </c>
    </row>
    <row r="76" spans="1:7" ht="25.5" x14ac:dyDescent="0.2">
      <c r="A76" s="50"/>
      <c r="B76" s="49" t="s">
        <v>33</v>
      </c>
      <c r="C76" s="68">
        <v>405</v>
      </c>
      <c r="D76" s="69">
        <v>3400000000</v>
      </c>
      <c r="E76" s="70">
        <v>240</v>
      </c>
      <c r="F76" s="71">
        <v>117</v>
      </c>
      <c r="G76" s="71">
        <f>SUM(F76)</f>
        <v>117</v>
      </c>
    </row>
    <row r="77" spans="1:7" x14ac:dyDescent="0.2">
      <c r="A77" s="50">
        <v>0</v>
      </c>
      <c r="B77" s="64" t="s">
        <v>46</v>
      </c>
      <c r="C77" s="65">
        <v>409</v>
      </c>
      <c r="D77" s="66">
        <v>0</v>
      </c>
      <c r="E77" s="191">
        <v>0</v>
      </c>
      <c r="F77" s="67">
        <f>F78</f>
        <v>1261.6220000000001</v>
      </c>
      <c r="G77" s="67">
        <v>0</v>
      </c>
    </row>
    <row r="78" spans="1:7" ht="63" customHeight="1" x14ac:dyDescent="0.2">
      <c r="A78" s="50">
        <v>0</v>
      </c>
      <c r="B78" s="49" t="s">
        <v>290</v>
      </c>
      <c r="C78" s="68">
        <v>409</v>
      </c>
      <c r="D78" s="69">
        <v>2400000000</v>
      </c>
      <c r="E78" s="70">
        <v>0</v>
      </c>
      <c r="F78" s="71">
        <f>F85</f>
        <v>1261.6220000000001</v>
      </c>
      <c r="G78" s="71">
        <v>0</v>
      </c>
    </row>
    <row r="79" spans="1:7" ht="63.75" hidden="1" x14ac:dyDescent="0.2">
      <c r="A79" s="50">
        <v>0</v>
      </c>
      <c r="B79" s="49" t="s">
        <v>47</v>
      </c>
      <c r="C79" s="68">
        <v>409</v>
      </c>
      <c r="D79" s="69" t="s">
        <v>13</v>
      </c>
      <c r="E79" s="70">
        <v>0</v>
      </c>
      <c r="F79" s="71">
        <v>0</v>
      </c>
      <c r="G79" s="71">
        <v>0</v>
      </c>
    </row>
    <row r="80" spans="1:7" ht="63.75" hidden="1" x14ac:dyDescent="0.2">
      <c r="A80" s="50">
        <v>0</v>
      </c>
      <c r="B80" s="49" t="s">
        <v>47</v>
      </c>
      <c r="C80" s="68">
        <v>409</v>
      </c>
      <c r="D80" s="69" t="s">
        <v>13</v>
      </c>
      <c r="E80" s="70">
        <v>0</v>
      </c>
      <c r="F80" s="71">
        <v>0</v>
      </c>
      <c r="G80" s="71">
        <v>0</v>
      </c>
    </row>
    <row r="81" spans="1:7" hidden="1" x14ac:dyDescent="0.2">
      <c r="A81" s="50">
        <v>0</v>
      </c>
      <c r="B81" s="49" t="s">
        <v>42</v>
      </c>
      <c r="C81" s="68">
        <v>409</v>
      </c>
      <c r="D81" s="69" t="s">
        <v>14</v>
      </c>
      <c r="E81" s="70">
        <v>0</v>
      </c>
      <c r="F81" s="71">
        <v>0</v>
      </c>
      <c r="G81" s="71">
        <v>0</v>
      </c>
    </row>
    <row r="82" spans="1:7" hidden="1" x14ac:dyDescent="0.2">
      <c r="A82" s="50">
        <v>0</v>
      </c>
      <c r="B82" s="49" t="s">
        <v>42</v>
      </c>
      <c r="C82" s="68">
        <v>409</v>
      </c>
      <c r="D82" s="69" t="s">
        <v>14</v>
      </c>
      <c r="E82" s="70">
        <v>0</v>
      </c>
      <c r="F82" s="71">
        <v>0</v>
      </c>
      <c r="G82" s="71">
        <v>0</v>
      </c>
    </row>
    <row r="83" spans="1:7" hidden="1" x14ac:dyDescent="0.2">
      <c r="A83" s="50">
        <v>0</v>
      </c>
      <c r="B83" s="49" t="s">
        <v>42</v>
      </c>
      <c r="C83" s="68">
        <v>409</v>
      </c>
      <c r="D83" s="69" t="s">
        <v>14</v>
      </c>
      <c r="E83" s="70">
        <v>0</v>
      </c>
      <c r="F83" s="71">
        <v>0</v>
      </c>
      <c r="G83" s="71">
        <v>0</v>
      </c>
    </row>
    <row r="84" spans="1:7" hidden="1" x14ac:dyDescent="0.2">
      <c r="A84" s="50">
        <v>0</v>
      </c>
      <c r="B84" s="49" t="s">
        <v>42</v>
      </c>
      <c r="C84" s="68">
        <v>409</v>
      </c>
      <c r="D84" s="69" t="s">
        <v>14</v>
      </c>
      <c r="E84" s="70">
        <v>0</v>
      </c>
      <c r="F84" s="71">
        <v>0</v>
      </c>
      <c r="G84" s="71">
        <v>0</v>
      </c>
    </row>
    <row r="85" spans="1:7" ht="28.5" customHeight="1" x14ac:dyDescent="0.2">
      <c r="A85" s="50">
        <v>0</v>
      </c>
      <c r="B85" s="49" t="s">
        <v>32</v>
      </c>
      <c r="C85" s="68">
        <v>409</v>
      </c>
      <c r="D85" s="69">
        <v>2400000000</v>
      </c>
      <c r="E85" s="70">
        <v>200</v>
      </c>
      <c r="F85" s="71">
        <f>F86</f>
        <v>1261.6220000000001</v>
      </c>
      <c r="G85" s="71">
        <v>0</v>
      </c>
    </row>
    <row r="86" spans="1:7" ht="27" customHeight="1" x14ac:dyDescent="0.2">
      <c r="A86" s="50">
        <v>0</v>
      </c>
      <c r="B86" s="49" t="s">
        <v>33</v>
      </c>
      <c r="C86" s="68">
        <v>409</v>
      </c>
      <c r="D86" s="69">
        <v>2400000000</v>
      </c>
      <c r="E86" s="70">
        <v>240</v>
      </c>
      <c r="F86" s="71">
        <v>1261.6220000000001</v>
      </c>
      <c r="G86" s="71">
        <v>0</v>
      </c>
    </row>
    <row r="87" spans="1:7" ht="15.75" customHeight="1" x14ac:dyDescent="0.2">
      <c r="A87" s="50"/>
      <c r="B87" s="64" t="s">
        <v>298</v>
      </c>
      <c r="C87" s="185">
        <v>502</v>
      </c>
      <c r="D87" s="66"/>
      <c r="E87" s="186"/>
      <c r="F87" s="67">
        <f>F88</f>
        <v>811.75800000000004</v>
      </c>
      <c r="G87" s="67">
        <f>G88</f>
        <v>0</v>
      </c>
    </row>
    <row r="88" spans="1:7" ht="53.25" customHeight="1" x14ac:dyDescent="0.2">
      <c r="A88" s="50"/>
      <c r="B88" s="49" t="s">
        <v>289</v>
      </c>
      <c r="C88" s="73">
        <v>502</v>
      </c>
      <c r="D88" s="69">
        <v>3400000000</v>
      </c>
      <c r="E88" s="75"/>
      <c r="F88" s="71">
        <f>SUM(F89)</f>
        <v>811.75800000000004</v>
      </c>
      <c r="G88" s="71">
        <f t="shared" ref="G88:G89" si="1">G89</f>
        <v>0</v>
      </c>
    </row>
    <row r="89" spans="1:7" ht="51" customHeight="1" x14ac:dyDescent="0.2">
      <c r="A89" s="50"/>
      <c r="B89" s="49" t="s">
        <v>30</v>
      </c>
      <c r="C89" s="73">
        <v>502</v>
      </c>
      <c r="D89" s="69">
        <v>3400000000</v>
      </c>
      <c r="E89" s="75">
        <v>100</v>
      </c>
      <c r="F89" s="71">
        <f>SUM(F90)</f>
        <v>811.75800000000004</v>
      </c>
      <c r="G89" s="71">
        <f t="shared" si="1"/>
        <v>0</v>
      </c>
    </row>
    <row r="90" spans="1:7" ht="17.25" customHeight="1" x14ac:dyDescent="0.2">
      <c r="A90" s="50"/>
      <c r="B90" s="49" t="s">
        <v>58</v>
      </c>
      <c r="C90" s="73">
        <v>502</v>
      </c>
      <c r="D90" s="69">
        <v>3400000000</v>
      </c>
      <c r="E90" s="75">
        <v>110</v>
      </c>
      <c r="F90" s="71">
        <v>811.75800000000004</v>
      </c>
      <c r="G90" s="71">
        <v>0</v>
      </c>
    </row>
    <row r="91" spans="1:7" s="7" customFormat="1" ht="12" customHeight="1" x14ac:dyDescent="0.2">
      <c r="A91" s="50"/>
      <c r="B91" s="64" t="s">
        <v>65</v>
      </c>
      <c r="C91" s="65">
        <v>503</v>
      </c>
      <c r="D91" s="66"/>
      <c r="E91" s="191"/>
      <c r="F91" s="67">
        <f>F121+F97</f>
        <v>1009.436</v>
      </c>
      <c r="G91" s="67">
        <f>G121</f>
        <v>0</v>
      </c>
    </row>
    <row r="92" spans="1:7" s="7" customFormat="1" ht="38.25" hidden="1" x14ac:dyDescent="0.2">
      <c r="A92" s="50"/>
      <c r="B92" s="49" t="s">
        <v>98</v>
      </c>
      <c r="C92" s="68">
        <v>503</v>
      </c>
      <c r="D92" s="69">
        <v>900000000</v>
      </c>
      <c r="E92" s="70"/>
      <c r="F92" s="71">
        <f>F93+F101</f>
        <v>1009.436</v>
      </c>
      <c r="G92" s="71">
        <f>G93+G101</f>
        <v>0</v>
      </c>
    </row>
    <row r="93" spans="1:7" s="7" customFormat="1" ht="63.75" hidden="1" x14ac:dyDescent="0.2">
      <c r="A93" s="50"/>
      <c r="B93" s="49" t="s">
        <v>64</v>
      </c>
      <c r="C93" s="68">
        <v>503</v>
      </c>
      <c r="D93" s="69" t="s">
        <v>23</v>
      </c>
      <c r="E93" s="70"/>
      <c r="F93" s="71">
        <f>F94+F98</f>
        <v>1009.436</v>
      </c>
      <c r="G93" s="71">
        <f>G94+G98</f>
        <v>0</v>
      </c>
    </row>
    <row r="94" spans="1:7" s="7" customFormat="1" ht="25.5" hidden="1" x14ac:dyDescent="0.2">
      <c r="A94" s="50"/>
      <c r="B94" s="49" t="s">
        <v>72</v>
      </c>
      <c r="C94" s="68">
        <v>503</v>
      </c>
      <c r="D94" s="69" t="s">
        <v>70</v>
      </c>
      <c r="E94" s="70"/>
      <c r="F94" s="71">
        <f>F95</f>
        <v>0</v>
      </c>
      <c r="G94" s="71">
        <f t="shared" ref="G94:G95" si="2">G95</f>
        <v>0</v>
      </c>
    </row>
    <row r="95" spans="1:7" s="7" customFormat="1" ht="25.5" hidden="1" x14ac:dyDescent="0.2">
      <c r="A95" s="50"/>
      <c r="B95" s="49" t="s">
        <v>32</v>
      </c>
      <c r="C95" s="68">
        <v>503</v>
      </c>
      <c r="D95" s="69" t="s">
        <v>70</v>
      </c>
      <c r="E95" s="70">
        <v>200</v>
      </c>
      <c r="F95" s="71">
        <f>F96</f>
        <v>0</v>
      </c>
      <c r="G95" s="71">
        <f t="shared" si="2"/>
        <v>0</v>
      </c>
    </row>
    <row r="96" spans="1:7" s="7" customFormat="1" ht="25.5" hidden="1" x14ac:dyDescent="0.2">
      <c r="A96" s="50"/>
      <c r="B96" s="49" t="s">
        <v>33</v>
      </c>
      <c r="C96" s="68">
        <v>503</v>
      </c>
      <c r="D96" s="69" t="s">
        <v>70</v>
      </c>
      <c r="E96" s="70">
        <v>240</v>
      </c>
      <c r="F96" s="71"/>
      <c r="G96" s="71"/>
    </row>
    <row r="97" spans="1:7" s="7" customFormat="1" ht="54" customHeight="1" x14ac:dyDescent="0.2">
      <c r="A97" s="50"/>
      <c r="B97" s="49" t="s">
        <v>289</v>
      </c>
      <c r="C97" s="68">
        <v>503</v>
      </c>
      <c r="D97" s="69">
        <v>3400000000</v>
      </c>
      <c r="E97" s="70"/>
      <c r="F97" s="71">
        <f>F98</f>
        <v>1009.436</v>
      </c>
      <c r="G97" s="71"/>
    </row>
    <row r="98" spans="1:7" s="7" customFormat="1" ht="25.5" hidden="1" x14ac:dyDescent="0.2">
      <c r="A98" s="50"/>
      <c r="B98" s="49" t="s">
        <v>90</v>
      </c>
      <c r="C98" s="68">
        <v>503</v>
      </c>
      <c r="D98" s="69">
        <v>4000000000</v>
      </c>
      <c r="E98" s="70"/>
      <c r="F98" s="71">
        <f t="shared" ref="F98:F99" si="3">F99</f>
        <v>1009.436</v>
      </c>
      <c r="G98" s="71"/>
    </row>
    <row r="99" spans="1:7" s="7" customFormat="1" ht="24.75" customHeight="1" x14ac:dyDescent="0.2">
      <c r="A99" s="50"/>
      <c r="B99" s="49" t="s">
        <v>32</v>
      </c>
      <c r="C99" s="68">
        <v>503</v>
      </c>
      <c r="D99" s="69">
        <v>3400000000</v>
      </c>
      <c r="E99" s="70">
        <v>200</v>
      </c>
      <c r="F99" s="71">
        <f t="shared" si="3"/>
        <v>1009.436</v>
      </c>
      <c r="G99" s="71"/>
    </row>
    <row r="100" spans="1:7" s="7" customFormat="1" ht="22.5" customHeight="1" x14ac:dyDescent="0.2">
      <c r="A100" s="50"/>
      <c r="B100" s="49" t="s">
        <v>33</v>
      </c>
      <c r="C100" s="68">
        <v>503</v>
      </c>
      <c r="D100" s="69">
        <v>3400000000</v>
      </c>
      <c r="E100" s="70">
        <v>240</v>
      </c>
      <c r="F100" s="71">
        <v>1009.436</v>
      </c>
      <c r="G100" s="71"/>
    </row>
    <row r="101" spans="1:7" s="7" customFormat="1" ht="0.75" hidden="1" customHeight="1" x14ac:dyDescent="0.2">
      <c r="A101" s="50"/>
      <c r="B101" s="49" t="s">
        <v>48</v>
      </c>
      <c r="C101" s="68">
        <v>503</v>
      </c>
      <c r="D101" s="69" t="s">
        <v>87</v>
      </c>
      <c r="E101" s="70"/>
      <c r="F101" s="71">
        <f>F102</f>
        <v>0</v>
      </c>
      <c r="G101" s="71"/>
    </row>
    <row r="102" spans="1:7" s="7" customFormat="1" ht="51" hidden="1" x14ac:dyDescent="0.2">
      <c r="A102" s="50"/>
      <c r="B102" s="49" t="s">
        <v>100</v>
      </c>
      <c r="C102" s="68">
        <v>503</v>
      </c>
      <c r="D102" s="69" t="s">
        <v>99</v>
      </c>
      <c r="E102" s="70"/>
      <c r="F102" s="71">
        <f>F103</f>
        <v>0</v>
      </c>
      <c r="G102" s="71"/>
    </row>
    <row r="103" spans="1:7" s="7" customFormat="1" ht="25.5" hidden="1" x14ac:dyDescent="0.2">
      <c r="A103" s="50"/>
      <c r="B103" s="49" t="s">
        <v>32</v>
      </c>
      <c r="C103" s="68">
        <v>503</v>
      </c>
      <c r="D103" s="69" t="s">
        <v>99</v>
      </c>
      <c r="E103" s="70">
        <v>200</v>
      </c>
      <c r="F103" s="71">
        <f>F104</f>
        <v>0</v>
      </c>
      <c r="G103" s="71"/>
    </row>
    <row r="104" spans="1:7" s="7" customFormat="1" ht="25.5" hidden="1" x14ac:dyDescent="0.2">
      <c r="A104" s="50"/>
      <c r="B104" s="49" t="s">
        <v>33</v>
      </c>
      <c r="C104" s="68">
        <v>503</v>
      </c>
      <c r="D104" s="69" t="s">
        <v>99</v>
      </c>
      <c r="E104" s="70">
        <v>240</v>
      </c>
      <c r="F104" s="71"/>
      <c r="G104" s="71"/>
    </row>
    <row r="105" spans="1:7" s="7" customFormat="1" ht="1.5" hidden="1" customHeight="1" x14ac:dyDescent="0.2">
      <c r="A105" s="189"/>
      <c r="B105" s="64" t="s">
        <v>97</v>
      </c>
      <c r="C105" s="65">
        <v>602</v>
      </c>
      <c r="D105" s="66"/>
      <c r="E105" s="191"/>
      <c r="F105" s="67">
        <f>F106</f>
        <v>0</v>
      </c>
      <c r="G105" s="67">
        <f>G106</f>
        <v>0</v>
      </c>
    </row>
    <row r="106" spans="1:7" s="7" customFormat="1" hidden="1" x14ac:dyDescent="0.2">
      <c r="A106" s="50"/>
      <c r="B106" s="49" t="s">
        <v>39</v>
      </c>
      <c r="C106" s="68">
        <v>602</v>
      </c>
      <c r="D106" s="69">
        <v>9000000000</v>
      </c>
      <c r="E106" s="70"/>
      <c r="F106" s="71">
        <f>F107+F112</f>
        <v>0</v>
      </c>
      <c r="G106" s="71">
        <f>G107+G112</f>
        <v>0</v>
      </c>
    </row>
    <row r="107" spans="1:7" s="7" customFormat="1" ht="38.25" hidden="1" x14ac:dyDescent="0.2">
      <c r="A107" s="50"/>
      <c r="B107" s="49" t="s">
        <v>66</v>
      </c>
      <c r="C107" s="68">
        <v>602</v>
      </c>
      <c r="D107" s="69">
        <v>9000070000</v>
      </c>
      <c r="E107" s="70"/>
      <c r="F107" s="71">
        <f t="shared" ref="F107:G110" si="4">F108</f>
        <v>0</v>
      </c>
      <c r="G107" s="71">
        <f t="shared" si="4"/>
        <v>0</v>
      </c>
    </row>
    <row r="108" spans="1:7" s="7" customFormat="1" ht="25.5" hidden="1" x14ac:dyDescent="0.2">
      <c r="A108" s="50"/>
      <c r="B108" s="76" t="s">
        <v>91</v>
      </c>
      <c r="C108" s="68">
        <v>602</v>
      </c>
      <c r="D108" s="69">
        <v>9000076000</v>
      </c>
      <c r="E108" s="70"/>
      <c r="F108" s="71">
        <f t="shared" si="4"/>
        <v>0</v>
      </c>
      <c r="G108" s="71">
        <f t="shared" si="4"/>
        <v>0</v>
      </c>
    </row>
    <row r="109" spans="1:7" s="7" customFormat="1" ht="51" hidden="1" x14ac:dyDescent="0.2">
      <c r="A109" s="50"/>
      <c r="B109" s="76" t="s">
        <v>94</v>
      </c>
      <c r="C109" s="68">
        <v>602</v>
      </c>
      <c r="D109" s="69">
        <v>9000076230</v>
      </c>
      <c r="E109" s="70"/>
      <c r="F109" s="71">
        <f t="shared" si="4"/>
        <v>0</v>
      </c>
      <c r="G109" s="71">
        <f t="shared" si="4"/>
        <v>0</v>
      </c>
    </row>
    <row r="110" spans="1:7" s="7" customFormat="1" ht="25.5" hidden="1" x14ac:dyDescent="0.2">
      <c r="A110" s="50"/>
      <c r="B110" s="49" t="s">
        <v>32</v>
      </c>
      <c r="C110" s="68">
        <v>602</v>
      </c>
      <c r="D110" s="69">
        <v>9000076230</v>
      </c>
      <c r="E110" s="70">
        <v>200</v>
      </c>
      <c r="F110" s="71">
        <f t="shared" si="4"/>
        <v>0</v>
      </c>
      <c r="G110" s="71">
        <f t="shared" si="4"/>
        <v>0</v>
      </c>
    </row>
    <row r="111" spans="1:7" s="7" customFormat="1" ht="25.5" hidden="1" x14ac:dyDescent="0.2">
      <c r="A111" s="50"/>
      <c r="B111" s="49" t="s">
        <v>33</v>
      </c>
      <c r="C111" s="68">
        <v>602</v>
      </c>
      <c r="D111" s="69">
        <v>9000076230</v>
      </c>
      <c r="E111" s="70">
        <v>240</v>
      </c>
      <c r="F111" s="71"/>
      <c r="G111" s="71"/>
    </row>
    <row r="112" spans="1:7" s="7" customFormat="1" ht="89.25" hidden="1" x14ac:dyDescent="0.2">
      <c r="A112" s="50"/>
      <c r="B112" s="49" t="s">
        <v>48</v>
      </c>
      <c r="C112" s="68">
        <v>602</v>
      </c>
      <c r="D112" s="69" t="s">
        <v>15</v>
      </c>
      <c r="E112" s="70"/>
      <c r="F112" s="71">
        <f>F113</f>
        <v>0</v>
      </c>
      <c r="G112" s="71"/>
    </row>
    <row r="113" spans="1:7" s="7" customFormat="1" ht="25.5" hidden="1" x14ac:dyDescent="0.2">
      <c r="A113" s="50"/>
      <c r="B113" s="49" t="s">
        <v>95</v>
      </c>
      <c r="C113" s="68">
        <v>602</v>
      </c>
      <c r="D113" s="69" t="s">
        <v>96</v>
      </c>
      <c r="E113" s="70"/>
      <c r="F113" s="71">
        <f>F114</f>
        <v>0</v>
      </c>
      <c r="G113" s="71"/>
    </row>
    <row r="114" spans="1:7" s="7" customFormat="1" ht="25.5" hidden="1" x14ac:dyDescent="0.2">
      <c r="A114" s="50"/>
      <c r="B114" s="49" t="s">
        <v>32</v>
      </c>
      <c r="C114" s="68">
        <v>602</v>
      </c>
      <c r="D114" s="69" t="s">
        <v>96</v>
      </c>
      <c r="E114" s="70">
        <v>200</v>
      </c>
      <c r="F114" s="71">
        <f>F115</f>
        <v>0</v>
      </c>
      <c r="G114" s="71"/>
    </row>
    <row r="115" spans="1:7" s="7" customFormat="1" ht="25.5" hidden="1" x14ac:dyDescent="0.2">
      <c r="A115" s="50"/>
      <c r="B115" s="49" t="s">
        <v>33</v>
      </c>
      <c r="C115" s="68">
        <v>602</v>
      </c>
      <c r="D115" s="69" t="s">
        <v>96</v>
      </c>
      <c r="E115" s="70">
        <v>240</v>
      </c>
      <c r="F115" s="71"/>
      <c r="G115" s="71"/>
    </row>
    <row r="116" spans="1:7" s="7" customFormat="1" hidden="1" x14ac:dyDescent="0.2">
      <c r="A116" s="189"/>
      <c r="B116" s="64" t="s">
        <v>103</v>
      </c>
      <c r="C116" s="65">
        <v>605</v>
      </c>
      <c r="D116" s="66"/>
      <c r="E116" s="191"/>
      <c r="F116" s="67">
        <f>F117</f>
        <v>0</v>
      </c>
      <c r="G116" s="67">
        <f>G117</f>
        <v>0</v>
      </c>
    </row>
    <row r="117" spans="1:7" s="7" customFormat="1" hidden="1" x14ac:dyDescent="0.2">
      <c r="A117" s="50"/>
      <c r="B117" s="49" t="s">
        <v>39</v>
      </c>
      <c r="C117" s="68">
        <v>605</v>
      </c>
      <c r="D117" s="69">
        <v>9000000000</v>
      </c>
      <c r="E117" s="70"/>
      <c r="F117" s="71">
        <f>F118</f>
        <v>0</v>
      </c>
      <c r="G117" s="71">
        <f>G118</f>
        <v>0</v>
      </c>
    </row>
    <row r="118" spans="1:7" s="7" customFormat="1" ht="25.5" hidden="1" x14ac:dyDescent="0.2">
      <c r="A118" s="50"/>
      <c r="B118" s="26" t="s">
        <v>115</v>
      </c>
      <c r="C118" s="68">
        <v>605</v>
      </c>
      <c r="D118" s="69">
        <v>9060000000</v>
      </c>
      <c r="E118" s="70"/>
      <c r="F118" s="71">
        <f>F119</f>
        <v>0</v>
      </c>
      <c r="G118" s="71">
        <f t="shared" ref="G118:G119" si="5">G119</f>
        <v>0</v>
      </c>
    </row>
    <row r="119" spans="1:7" s="7" customFormat="1" ht="25.5" hidden="1" x14ac:dyDescent="0.2">
      <c r="A119" s="50"/>
      <c r="B119" s="49" t="s">
        <v>102</v>
      </c>
      <c r="C119" s="68">
        <v>605</v>
      </c>
      <c r="D119" s="69">
        <v>9060000000</v>
      </c>
      <c r="E119" s="70">
        <v>200</v>
      </c>
      <c r="F119" s="71">
        <f>F120</f>
        <v>0</v>
      </c>
      <c r="G119" s="71">
        <f t="shared" si="5"/>
        <v>0</v>
      </c>
    </row>
    <row r="120" spans="1:7" s="7" customFormat="1" ht="25.5" hidden="1" x14ac:dyDescent="0.2">
      <c r="A120" s="50"/>
      <c r="B120" s="49" t="s">
        <v>33</v>
      </c>
      <c r="C120" s="68">
        <v>605</v>
      </c>
      <c r="D120" s="69">
        <v>9060000000</v>
      </c>
      <c r="E120" s="70">
        <v>240</v>
      </c>
      <c r="F120" s="71">
        <v>0</v>
      </c>
      <c r="G120" s="71">
        <v>0</v>
      </c>
    </row>
    <row r="121" spans="1:7" s="7" customFormat="1" ht="52.5" hidden="1" customHeight="1" x14ac:dyDescent="0.2">
      <c r="A121" s="50"/>
      <c r="B121" s="49" t="s">
        <v>130</v>
      </c>
      <c r="C121" s="68">
        <v>503</v>
      </c>
      <c r="D121" s="69">
        <v>4500000000</v>
      </c>
      <c r="E121" s="70"/>
      <c r="F121" s="71">
        <f>F122</f>
        <v>0</v>
      </c>
      <c r="G121" s="71">
        <f>G122</f>
        <v>0</v>
      </c>
    </row>
    <row r="122" spans="1:7" s="7" customFormat="1" ht="28.5" hidden="1" customHeight="1" x14ac:dyDescent="0.2">
      <c r="A122" s="50"/>
      <c r="B122" s="49" t="s">
        <v>32</v>
      </c>
      <c r="C122" s="68">
        <v>503</v>
      </c>
      <c r="D122" s="69">
        <v>4500000000</v>
      </c>
      <c r="E122" s="70">
        <v>200</v>
      </c>
      <c r="F122" s="71">
        <f>F123</f>
        <v>0</v>
      </c>
      <c r="G122" s="71">
        <f>G123</f>
        <v>0</v>
      </c>
    </row>
    <row r="123" spans="1:7" s="7" customFormat="1" ht="40.5" hidden="1" customHeight="1" x14ac:dyDescent="0.2">
      <c r="A123" s="50"/>
      <c r="B123" s="49" t="s">
        <v>33</v>
      </c>
      <c r="C123" s="68">
        <v>503</v>
      </c>
      <c r="D123" s="69">
        <v>4500000000</v>
      </c>
      <c r="E123" s="70">
        <v>240</v>
      </c>
      <c r="F123" s="71"/>
      <c r="G123" s="71"/>
    </row>
    <row r="124" spans="1:7" s="7" customFormat="1" ht="15.75" customHeight="1" x14ac:dyDescent="0.2">
      <c r="A124" s="50"/>
      <c r="B124" s="64" t="s">
        <v>131</v>
      </c>
      <c r="C124" s="65">
        <v>702</v>
      </c>
      <c r="D124" s="69"/>
      <c r="E124" s="70"/>
      <c r="F124" s="67">
        <f>F125</f>
        <v>1007.154</v>
      </c>
      <c r="G124" s="67">
        <f>G125</f>
        <v>1007.154</v>
      </c>
    </row>
    <row r="125" spans="1:7" s="7" customFormat="1" ht="48.75" customHeight="1" x14ac:dyDescent="0.2">
      <c r="A125" s="50"/>
      <c r="B125" s="49" t="s">
        <v>289</v>
      </c>
      <c r="C125" s="68">
        <v>702</v>
      </c>
      <c r="D125" s="69">
        <v>3400000000</v>
      </c>
      <c r="E125" s="70"/>
      <c r="F125" s="71">
        <f>F126+F128</f>
        <v>1007.154</v>
      </c>
      <c r="G125" s="71">
        <f>G126+G128</f>
        <v>1007.154</v>
      </c>
    </row>
    <row r="126" spans="1:7" s="7" customFormat="1" ht="50.25" customHeight="1" x14ac:dyDescent="0.2">
      <c r="A126" s="50"/>
      <c r="B126" s="49" t="s">
        <v>30</v>
      </c>
      <c r="C126" s="68">
        <v>702</v>
      </c>
      <c r="D126" s="69">
        <v>3400000000</v>
      </c>
      <c r="E126" s="70">
        <v>100</v>
      </c>
      <c r="F126" s="71">
        <f>F127</f>
        <v>561.46799999999996</v>
      </c>
      <c r="G126" s="71">
        <f>G127</f>
        <v>561.46799999999996</v>
      </c>
    </row>
    <row r="127" spans="1:7" s="7" customFormat="1" ht="15.75" customHeight="1" x14ac:dyDescent="0.2">
      <c r="A127" s="50"/>
      <c r="B127" s="49" t="s">
        <v>58</v>
      </c>
      <c r="C127" s="68">
        <v>702</v>
      </c>
      <c r="D127" s="69">
        <v>3400000000</v>
      </c>
      <c r="E127" s="70">
        <v>110</v>
      </c>
      <c r="F127" s="71">
        <v>561.46799999999996</v>
      </c>
      <c r="G127" s="71">
        <f>SUM(F127)</f>
        <v>561.46799999999996</v>
      </c>
    </row>
    <row r="128" spans="1:7" s="7" customFormat="1" ht="27.75" customHeight="1" x14ac:dyDescent="0.2">
      <c r="A128" s="50"/>
      <c r="B128" s="49" t="s">
        <v>32</v>
      </c>
      <c r="C128" s="68">
        <v>702</v>
      </c>
      <c r="D128" s="69">
        <v>3400000000</v>
      </c>
      <c r="E128" s="70">
        <v>200</v>
      </c>
      <c r="F128" s="71">
        <f>F129</f>
        <v>445.68599999999998</v>
      </c>
      <c r="G128" s="71">
        <f>G129</f>
        <v>445.68599999999998</v>
      </c>
    </row>
    <row r="129" spans="1:7" s="7" customFormat="1" ht="29.25" customHeight="1" x14ac:dyDescent="0.2">
      <c r="A129" s="50"/>
      <c r="B129" s="49" t="s">
        <v>33</v>
      </c>
      <c r="C129" s="68">
        <v>702</v>
      </c>
      <c r="D129" s="69">
        <v>3400000000</v>
      </c>
      <c r="E129" s="70">
        <v>240</v>
      </c>
      <c r="F129" s="71">
        <v>445.68599999999998</v>
      </c>
      <c r="G129" s="71">
        <f>SUM(F129)</f>
        <v>445.68599999999998</v>
      </c>
    </row>
    <row r="130" spans="1:7" x14ac:dyDescent="0.2">
      <c r="A130" s="50">
        <v>0</v>
      </c>
      <c r="B130" s="64" t="s">
        <v>63</v>
      </c>
      <c r="C130" s="65">
        <v>707</v>
      </c>
      <c r="D130" s="66">
        <v>0</v>
      </c>
      <c r="E130" s="191">
        <v>0</v>
      </c>
      <c r="F130" s="67">
        <f>F131</f>
        <v>7.5860000000000003</v>
      </c>
      <c r="G130" s="67"/>
    </row>
    <row r="131" spans="1:7" ht="54.75" customHeight="1" x14ac:dyDescent="0.2">
      <c r="A131" s="50">
        <v>0</v>
      </c>
      <c r="B131" s="49" t="s">
        <v>289</v>
      </c>
      <c r="C131" s="68">
        <v>707</v>
      </c>
      <c r="D131" s="69">
        <v>3400000000</v>
      </c>
      <c r="E131" s="70">
        <v>0</v>
      </c>
      <c r="F131" s="71">
        <f>F137</f>
        <v>7.5860000000000003</v>
      </c>
      <c r="G131" s="71">
        <f>G137</f>
        <v>0</v>
      </c>
    </row>
    <row r="132" spans="1:7" ht="38.25" hidden="1" x14ac:dyDescent="0.2">
      <c r="A132" s="50">
        <v>0</v>
      </c>
      <c r="B132" s="49" t="s">
        <v>49</v>
      </c>
      <c r="C132" s="68">
        <v>707</v>
      </c>
      <c r="D132" s="69" t="s">
        <v>16</v>
      </c>
      <c r="E132" s="70">
        <v>0</v>
      </c>
      <c r="F132" s="71">
        <v>0</v>
      </c>
      <c r="G132" s="71">
        <v>1</v>
      </c>
    </row>
    <row r="133" spans="1:7" ht="51" hidden="1" x14ac:dyDescent="0.2">
      <c r="A133" s="50">
        <v>0</v>
      </c>
      <c r="B133" s="49" t="s">
        <v>43</v>
      </c>
      <c r="C133" s="68">
        <v>707</v>
      </c>
      <c r="D133" s="69" t="s">
        <v>17</v>
      </c>
      <c r="E133" s="70">
        <v>0</v>
      </c>
      <c r="F133" s="71">
        <v>0</v>
      </c>
      <c r="G133" s="71">
        <v>0</v>
      </c>
    </row>
    <row r="134" spans="1:7" ht="51" hidden="1" x14ac:dyDescent="0.2">
      <c r="A134" s="50">
        <v>0</v>
      </c>
      <c r="B134" s="49" t="s">
        <v>43</v>
      </c>
      <c r="C134" s="68">
        <v>707</v>
      </c>
      <c r="D134" s="69" t="s">
        <v>17</v>
      </c>
      <c r="E134" s="70">
        <v>0</v>
      </c>
      <c r="F134" s="71">
        <v>0</v>
      </c>
      <c r="G134" s="71">
        <v>0</v>
      </c>
    </row>
    <row r="135" spans="1:7" ht="51" hidden="1" x14ac:dyDescent="0.2">
      <c r="A135" s="50">
        <v>0</v>
      </c>
      <c r="B135" s="49" t="s">
        <v>43</v>
      </c>
      <c r="C135" s="68">
        <v>707</v>
      </c>
      <c r="D135" s="69" t="s">
        <v>17</v>
      </c>
      <c r="E135" s="70">
        <v>0</v>
      </c>
      <c r="F135" s="71">
        <v>0</v>
      </c>
      <c r="G135" s="71">
        <v>0</v>
      </c>
    </row>
    <row r="136" spans="1:7" ht="51" hidden="1" x14ac:dyDescent="0.2">
      <c r="A136" s="50">
        <v>0</v>
      </c>
      <c r="B136" s="49" t="s">
        <v>43</v>
      </c>
      <c r="C136" s="68">
        <v>707</v>
      </c>
      <c r="D136" s="69" t="s">
        <v>17</v>
      </c>
      <c r="E136" s="70">
        <v>0</v>
      </c>
      <c r="F136" s="71">
        <v>0</v>
      </c>
      <c r="G136" s="71">
        <v>0</v>
      </c>
    </row>
    <row r="137" spans="1:7" ht="16.5" customHeight="1" x14ac:dyDescent="0.2">
      <c r="A137" s="50">
        <v>0</v>
      </c>
      <c r="B137" s="49" t="s">
        <v>37</v>
      </c>
      <c r="C137" s="68">
        <v>707</v>
      </c>
      <c r="D137" s="69">
        <v>3400000000</v>
      </c>
      <c r="E137" s="70">
        <v>500</v>
      </c>
      <c r="F137" s="71">
        <f>F138</f>
        <v>7.5860000000000003</v>
      </c>
      <c r="G137" s="71">
        <f>G138</f>
        <v>0</v>
      </c>
    </row>
    <row r="138" spans="1:7" x14ac:dyDescent="0.2">
      <c r="A138" s="50">
        <v>0</v>
      </c>
      <c r="B138" s="49" t="s">
        <v>38</v>
      </c>
      <c r="C138" s="68">
        <v>707</v>
      </c>
      <c r="D138" s="69">
        <v>3400000000</v>
      </c>
      <c r="E138" s="70">
        <v>540</v>
      </c>
      <c r="F138" s="71">
        <v>7.5860000000000003</v>
      </c>
      <c r="G138" s="71"/>
    </row>
    <row r="139" spans="1:7" ht="63.75" hidden="1" x14ac:dyDescent="0.2">
      <c r="A139" s="50">
        <v>0</v>
      </c>
      <c r="B139" s="49" t="s">
        <v>73</v>
      </c>
      <c r="C139" s="68">
        <v>707</v>
      </c>
      <c r="D139" s="69" t="s">
        <v>83</v>
      </c>
      <c r="E139" s="70">
        <v>0</v>
      </c>
      <c r="F139" s="71">
        <f>F140</f>
        <v>0</v>
      </c>
      <c r="G139" s="71">
        <f>G140</f>
        <v>0</v>
      </c>
    </row>
    <row r="140" spans="1:7" ht="67.5" hidden="1" customHeight="1" x14ac:dyDescent="0.2">
      <c r="A140" s="50">
        <v>0</v>
      </c>
      <c r="B140" s="49" t="s">
        <v>50</v>
      </c>
      <c r="C140" s="68">
        <v>707</v>
      </c>
      <c r="D140" s="69" t="s">
        <v>75</v>
      </c>
      <c r="E140" s="70">
        <v>0</v>
      </c>
      <c r="F140" s="71">
        <f>F143</f>
        <v>0</v>
      </c>
      <c r="G140" s="71">
        <f>G143</f>
        <v>0</v>
      </c>
    </row>
    <row r="141" spans="1:7" ht="63.75" hidden="1" x14ac:dyDescent="0.2">
      <c r="A141" s="50">
        <v>0</v>
      </c>
      <c r="B141" s="49" t="s">
        <v>50</v>
      </c>
      <c r="C141" s="68">
        <v>707</v>
      </c>
      <c r="D141" s="69" t="s">
        <v>18</v>
      </c>
      <c r="E141" s="70">
        <v>0</v>
      </c>
      <c r="F141" s="71">
        <v>0</v>
      </c>
      <c r="G141" s="71">
        <v>0</v>
      </c>
    </row>
    <row r="142" spans="1:7" ht="63.75" hidden="1" x14ac:dyDescent="0.2">
      <c r="A142" s="50">
        <v>0</v>
      </c>
      <c r="B142" s="49" t="s">
        <v>50</v>
      </c>
      <c r="C142" s="68">
        <v>707</v>
      </c>
      <c r="D142" s="69" t="s">
        <v>18</v>
      </c>
      <c r="E142" s="70">
        <v>0</v>
      </c>
      <c r="F142" s="71">
        <v>0</v>
      </c>
      <c r="G142" s="71">
        <v>0</v>
      </c>
    </row>
    <row r="143" spans="1:7" ht="51" hidden="1" x14ac:dyDescent="0.2">
      <c r="A143" s="50">
        <v>0</v>
      </c>
      <c r="B143" s="49" t="s">
        <v>51</v>
      </c>
      <c r="C143" s="68">
        <v>707</v>
      </c>
      <c r="D143" s="69" t="s">
        <v>76</v>
      </c>
      <c r="E143" s="70">
        <v>0</v>
      </c>
      <c r="F143" s="71">
        <f>F144</f>
        <v>0</v>
      </c>
      <c r="G143" s="71">
        <f>G144</f>
        <v>0</v>
      </c>
    </row>
    <row r="144" spans="1:7" ht="25.5" hidden="1" x14ac:dyDescent="0.2">
      <c r="A144" s="50">
        <v>0</v>
      </c>
      <c r="B144" s="49" t="s">
        <v>44</v>
      </c>
      <c r="C144" s="68">
        <v>707</v>
      </c>
      <c r="D144" s="69" t="s">
        <v>76</v>
      </c>
      <c r="E144" s="70">
        <v>600</v>
      </c>
      <c r="F144" s="71">
        <f>F145</f>
        <v>0</v>
      </c>
      <c r="G144" s="71">
        <f>G145</f>
        <v>0</v>
      </c>
    </row>
    <row r="145" spans="1:7" hidden="1" x14ac:dyDescent="0.2">
      <c r="A145" s="50">
        <v>0</v>
      </c>
      <c r="B145" s="49" t="s">
        <v>45</v>
      </c>
      <c r="C145" s="68">
        <v>707</v>
      </c>
      <c r="D145" s="69" t="s">
        <v>76</v>
      </c>
      <c r="E145" s="70">
        <v>620</v>
      </c>
      <c r="F145" s="71"/>
      <c r="G145" s="71"/>
    </row>
    <row r="146" spans="1:7" x14ac:dyDescent="0.2">
      <c r="A146" s="50">
        <v>0</v>
      </c>
      <c r="B146" s="64" t="s">
        <v>52</v>
      </c>
      <c r="C146" s="65">
        <v>801</v>
      </c>
      <c r="D146" s="66">
        <v>0</v>
      </c>
      <c r="E146" s="191">
        <v>0</v>
      </c>
      <c r="F146" s="67">
        <f>F147+F171+F183</f>
        <v>4480.2349999999997</v>
      </c>
      <c r="G146" s="67">
        <f>SUM(G147)</f>
        <v>0</v>
      </c>
    </row>
    <row r="147" spans="1:7" ht="50.25" customHeight="1" x14ac:dyDescent="0.2">
      <c r="A147" s="50">
        <v>0</v>
      </c>
      <c r="B147" s="49" t="s">
        <v>289</v>
      </c>
      <c r="C147" s="68">
        <v>801</v>
      </c>
      <c r="D147" s="69">
        <v>3400000000</v>
      </c>
      <c r="E147" s="70">
        <v>0</v>
      </c>
      <c r="F147" s="71">
        <f>F153+F192+F194+F196</f>
        <v>4480.2349999999997</v>
      </c>
      <c r="G147" s="71">
        <f>SUM(G153:G197)</f>
        <v>0</v>
      </c>
    </row>
    <row r="148" spans="1:7" ht="38.25" hidden="1" x14ac:dyDescent="0.2">
      <c r="A148" s="50">
        <v>0</v>
      </c>
      <c r="B148" s="49" t="s">
        <v>49</v>
      </c>
      <c r="C148" s="68">
        <v>801</v>
      </c>
      <c r="D148" s="69" t="s">
        <v>16</v>
      </c>
      <c r="E148" s="70">
        <v>0</v>
      </c>
      <c r="F148" s="71">
        <v>0</v>
      </c>
      <c r="G148" s="71">
        <v>0</v>
      </c>
    </row>
    <row r="149" spans="1:7" ht="51" hidden="1" x14ac:dyDescent="0.2">
      <c r="A149" s="50">
        <v>0</v>
      </c>
      <c r="B149" s="49" t="s">
        <v>43</v>
      </c>
      <c r="C149" s="68">
        <v>801</v>
      </c>
      <c r="D149" s="69" t="s">
        <v>19</v>
      </c>
      <c r="E149" s="70">
        <v>0</v>
      </c>
      <c r="F149" s="71">
        <v>0</v>
      </c>
      <c r="G149" s="71">
        <v>0</v>
      </c>
    </row>
    <row r="150" spans="1:7" ht="51" hidden="1" x14ac:dyDescent="0.2">
      <c r="A150" s="50">
        <v>0</v>
      </c>
      <c r="B150" s="49" t="s">
        <v>43</v>
      </c>
      <c r="C150" s="68">
        <v>801</v>
      </c>
      <c r="D150" s="69" t="s">
        <v>19</v>
      </c>
      <c r="E150" s="70">
        <v>0</v>
      </c>
      <c r="F150" s="71">
        <v>0</v>
      </c>
      <c r="G150" s="71">
        <v>0</v>
      </c>
    </row>
    <row r="151" spans="1:7" ht="51" hidden="1" x14ac:dyDescent="0.2">
      <c r="A151" s="50">
        <v>0</v>
      </c>
      <c r="B151" s="49" t="s">
        <v>43</v>
      </c>
      <c r="C151" s="68">
        <v>801</v>
      </c>
      <c r="D151" s="69" t="s">
        <v>19</v>
      </c>
      <c r="E151" s="70">
        <v>0</v>
      </c>
      <c r="F151" s="71">
        <v>0</v>
      </c>
      <c r="G151" s="71">
        <v>0</v>
      </c>
    </row>
    <row r="152" spans="1:7" ht="51" hidden="1" x14ac:dyDescent="0.2">
      <c r="A152" s="50">
        <v>0</v>
      </c>
      <c r="B152" s="49" t="s">
        <v>43</v>
      </c>
      <c r="C152" s="68">
        <v>801</v>
      </c>
      <c r="D152" s="69" t="s">
        <v>19</v>
      </c>
      <c r="E152" s="70">
        <v>0</v>
      </c>
      <c r="F152" s="71">
        <v>0</v>
      </c>
      <c r="G152" s="71">
        <v>0</v>
      </c>
    </row>
    <row r="153" spans="1:7" ht="48.75" customHeight="1" x14ac:dyDescent="0.2">
      <c r="A153" s="50">
        <v>0</v>
      </c>
      <c r="B153" s="49" t="s">
        <v>30</v>
      </c>
      <c r="C153" s="68">
        <v>801</v>
      </c>
      <c r="D153" s="69">
        <v>3400000000</v>
      </c>
      <c r="E153" s="70">
        <v>100</v>
      </c>
      <c r="F153" s="71">
        <f>F154</f>
        <v>2780.2739999999999</v>
      </c>
      <c r="G153" s="71">
        <f>G154</f>
        <v>0</v>
      </c>
    </row>
    <row r="154" spans="1:7" s="10" customFormat="1" ht="14.25" customHeight="1" x14ac:dyDescent="0.2">
      <c r="A154" s="50">
        <v>0</v>
      </c>
      <c r="B154" s="49" t="s">
        <v>58</v>
      </c>
      <c r="C154" s="68">
        <v>801</v>
      </c>
      <c r="D154" s="69">
        <v>3400000000</v>
      </c>
      <c r="E154" s="70">
        <v>110</v>
      </c>
      <c r="F154" s="71">
        <v>2780.2739999999999</v>
      </c>
      <c r="G154" s="71"/>
    </row>
    <row r="155" spans="1:7" s="10" customFormat="1" ht="0.75" hidden="1" customHeight="1" x14ac:dyDescent="0.2">
      <c r="A155" s="50"/>
      <c r="B155" s="49" t="s">
        <v>68</v>
      </c>
      <c r="C155" s="68">
        <v>801</v>
      </c>
      <c r="D155" s="69" t="s">
        <v>19</v>
      </c>
      <c r="E155" s="70">
        <v>400</v>
      </c>
      <c r="F155" s="71"/>
      <c r="G155" s="71"/>
    </row>
    <row r="156" spans="1:7" s="10" customFormat="1" ht="38.25" hidden="1" x14ac:dyDescent="0.2">
      <c r="A156" s="50"/>
      <c r="B156" s="49" t="s">
        <v>101</v>
      </c>
      <c r="C156" s="68">
        <v>801</v>
      </c>
      <c r="D156" s="69" t="s">
        <v>19</v>
      </c>
      <c r="E156" s="70">
        <v>460</v>
      </c>
      <c r="F156" s="71"/>
      <c r="G156" s="71"/>
    </row>
    <row r="157" spans="1:7" ht="63.75" hidden="1" x14ac:dyDescent="0.2">
      <c r="A157" s="50">
        <v>0</v>
      </c>
      <c r="B157" s="49" t="s">
        <v>73</v>
      </c>
      <c r="C157" s="68">
        <v>801</v>
      </c>
      <c r="D157" s="69" t="s">
        <v>77</v>
      </c>
      <c r="E157" s="70">
        <v>0</v>
      </c>
      <c r="F157" s="71">
        <f>F158</f>
        <v>0</v>
      </c>
      <c r="G157" s="71">
        <f>G158</f>
        <v>0</v>
      </c>
    </row>
    <row r="158" spans="1:7" ht="75" hidden="1" customHeight="1" x14ac:dyDescent="0.2">
      <c r="A158" s="50">
        <v>0</v>
      </c>
      <c r="B158" s="49" t="s">
        <v>50</v>
      </c>
      <c r="C158" s="68">
        <v>801</v>
      </c>
      <c r="D158" s="69" t="s">
        <v>78</v>
      </c>
      <c r="E158" s="70">
        <v>0</v>
      </c>
      <c r="F158" s="71">
        <f>F161</f>
        <v>0</v>
      </c>
      <c r="G158" s="71">
        <f>G161</f>
        <v>0</v>
      </c>
    </row>
    <row r="159" spans="1:7" ht="63.75" hidden="1" x14ac:dyDescent="0.2">
      <c r="A159" s="50">
        <v>0</v>
      </c>
      <c r="B159" s="49" t="s">
        <v>50</v>
      </c>
      <c r="C159" s="68">
        <v>801</v>
      </c>
      <c r="D159" s="69" t="s">
        <v>20</v>
      </c>
      <c r="E159" s="70">
        <v>0</v>
      </c>
      <c r="F159" s="71">
        <v>0</v>
      </c>
      <c r="G159" s="71">
        <v>0</v>
      </c>
    </row>
    <row r="160" spans="1:7" ht="0.75" hidden="1" customHeight="1" x14ac:dyDescent="0.2">
      <c r="A160" s="50">
        <v>0</v>
      </c>
      <c r="B160" s="49" t="s">
        <v>50</v>
      </c>
      <c r="C160" s="68">
        <v>801</v>
      </c>
      <c r="D160" s="69" t="s">
        <v>20</v>
      </c>
      <c r="E160" s="70">
        <v>0</v>
      </c>
      <c r="F160" s="71">
        <v>0</v>
      </c>
      <c r="G160" s="71">
        <v>0</v>
      </c>
    </row>
    <row r="161" spans="1:7" ht="56.25" hidden="1" customHeight="1" x14ac:dyDescent="0.2">
      <c r="A161" s="50">
        <v>0</v>
      </c>
      <c r="B161" s="49" t="s">
        <v>51</v>
      </c>
      <c r="C161" s="68">
        <v>801</v>
      </c>
      <c r="D161" s="69" t="s">
        <v>79</v>
      </c>
      <c r="E161" s="70">
        <v>0</v>
      </c>
      <c r="F161" s="71">
        <f>F162</f>
        <v>0</v>
      </c>
      <c r="G161" s="71">
        <f>G162</f>
        <v>0</v>
      </c>
    </row>
    <row r="162" spans="1:7" ht="40.5" hidden="1" customHeight="1" x14ac:dyDescent="0.2">
      <c r="A162" s="50">
        <v>0</v>
      </c>
      <c r="B162" s="49" t="s">
        <v>44</v>
      </c>
      <c r="C162" s="68">
        <v>801</v>
      </c>
      <c r="D162" s="69" t="s">
        <v>79</v>
      </c>
      <c r="E162" s="70">
        <v>600</v>
      </c>
      <c r="F162" s="71">
        <f>F163</f>
        <v>0</v>
      </c>
      <c r="G162" s="71">
        <f>G163</f>
        <v>0</v>
      </c>
    </row>
    <row r="163" spans="1:7" s="10" customFormat="1" hidden="1" x14ac:dyDescent="0.2">
      <c r="A163" s="50">
        <v>0</v>
      </c>
      <c r="B163" s="49" t="s">
        <v>45</v>
      </c>
      <c r="C163" s="68">
        <v>801</v>
      </c>
      <c r="D163" s="69" t="s">
        <v>79</v>
      </c>
      <c r="E163" s="70">
        <v>620</v>
      </c>
      <c r="F163" s="71"/>
      <c r="G163" s="71"/>
    </row>
    <row r="164" spans="1:7" ht="63.75" hidden="1" x14ac:dyDescent="0.2">
      <c r="A164" s="50">
        <v>0</v>
      </c>
      <c r="B164" s="49" t="s">
        <v>73</v>
      </c>
      <c r="C164" s="68">
        <v>801</v>
      </c>
      <c r="D164" s="69" t="s">
        <v>80</v>
      </c>
      <c r="E164" s="70">
        <v>0</v>
      </c>
      <c r="F164" s="71">
        <f>F165</f>
        <v>0</v>
      </c>
      <c r="G164" s="71">
        <f>G165</f>
        <v>0</v>
      </c>
    </row>
    <row r="165" spans="1:7" ht="68.849999999999994" hidden="1" customHeight="1" x14ac:dyDescent="0.2">
      <c r="A165" s="50">
        <v>0</v>
      </c>
      <c r="B165" s="49" t="s">
        <v>50</v>
      </c>
      <c r="C165" s="68">
        <v>801</v>
      </c>
      <c r="D165" s="69" t="s">
        <v>81</v>
      </c>
      <c r="E165" s="70">
        <v>0</v>
      </c>
      <c r="F165" s="71">
        <f>F168</f>
        <v>0</v>
      </c>
      <c r="G165" s="71">
        <f>G168</f>
        <v>0</v>
      </c>
    </row>
    <row r="166" spans="1:7" ht="63.75" hidden="1" x14ac:dyDescent="0.2">
      <c r="A166" s="50">
        <v>0</v>
      </c>
      <c r="B166" s="49" t="s">
        <v>50</v>
      </c>
      <c r="C166" s="68">
        <v>801</v>
      </c>
      <c r="D166" s="69" t="s">
        <v>21</v>
      </c>
      <c r="E166" s="70">
        <v>0</v>
      </c>
      <c r="F166" s="71">
        <v>0</v>
      </c>
      <c r="G166" s="71">
        <v>0</v>
      </c>
    </row>
    <row r="167" spans="1:7" ht="63.75" hidden="1" x14ac:dyDescent="0.2">
      <c r="A167" s="50">
        <v>0</v>
      </c>
      <c r="B167" s="49" t="s">
        <v>50</v>
      </c>
      <c r="C167" s="68">
        <v>801</v>
      </c>
      <c r="D167" s="69" t="s">
        <v>21</v>
      </c>
      <c r="E167" s="70">
        <v>0</v>
      </c>
      <c r="F167" s="71">
        <v>0</v>
      </c>
      <c r="G167" s="71">
        <v>0</v>
      </c>
    </row>
    <row r="168" spans="1:7" ht="51.75" hidden="1" customHeight="1" x14ac:dyDescent="0.2">
      <c r="A168" s="50">
        <v>0</v>
      </c>
      <c r="B168" s="49" t="s">
        <v>51</v>
      </c>
      <c r="C168" s="68">
        <v>801</v>
      </c>
      <c r="D168" s="69" t="s">
        <v>82</v>
      </c>
      <c r="E168" s="70">
        <v>0</v>
      </c>
      <c r="F168" s="71">
        <f>F169</f>
        <v>0</v>
      </c>
      <c r="G168" s="71">
        <f>G169</f>
        <v>0</v>
      </c>
    </row>
    <row r="169" spans="1:7" ht="37.5" hidden="1" customHeight="1" x14ac:dyDescent="0.2">
      <c r="A169" s="50">
        <v>0</v>
      </c>
      <c r="B169" s="49" t="s">
        <v>44</v>
      </c>
      <c r="C169" s="68">
        <v>801</v>
      </c>
      <c r="D169" s="69" t="s">
        <v>82</v>
      </c>
      <c r="E169" s="70">
        <v>600</v>
      </c>
      <c r="F169" s="71">
        <f>F170</f>
        <v>0</v>
      </c>
      <c r="G169" s="71">
        <f>G170</f>
        <v>0</v>
      </c>
    </row>
    <row r="170" spans="1:7" s="10" customFormat="1" hidden="1" x14ac:dyDescent="0.2">
      <c r="A170" s="50">
        <v>0</v>
      </c>
      <c r="B170" s="77" t="s">
        <v>45</v>
      </c>
      <c r="C170" s="68">
        <v>801</v>
      </c>
      <c r="D170" s="69" t="s">
        <v>82</v>
      </c>
      <c r="E170" s="70">
        <v>620</v>
      </c>
      <c r="F170" s="71"/>
      <c r="G170" s="71"/>
    </row>
    <row r="171" spans="1:7" s="10" customFormat="1" hidden="1" x14ac:dyDescent="0.2">
      <c r="A171" s="50"/>
      <c r="B171" s="49" t="s">
        <v>39</v>
      </c>
      <c r="C171" s="68">
        <v>801</v>
      </c>
      <c r="D171" s="69">
        <v>9000000000</v>
      </c>
      <c r="E171" s="70"/>
      <c r="F171" s="71">
        <f>F172</f>
        <v>0</v>
      </c>
      <c r="G171" s="71">
        <f>G172</f>
        <v>0</v>
      </c>
    </row>
    <row r="172" spans="1:7" s="10" customFormat="1" ht="63.75" hidden="1" x14ac:dyDescent="0.2">
      <c r="A172" s="50"/>
      <c r="B172" s="49" t="s">
        <v>64</v>
      </c>
      <c r="C172" s="68">
        <v>801</v>
      </c>
      <c r="D172" s="69" t="s">
        <v>67</v>
      </c>
      <c r="E172" s="70"/>
      <c r="F172" s="71">
        <f t="shared" ref="F172:G174" si="6">F173</f>
        <v>0</v>
      </c>
      <c r="G172" s="71">
        <f t="shared" si="6"/>
        <v>0</v>
      </c>
    </row>
    <row r="173" spans="1:7" s="10" customFormat="1" ht="76.5" hidden="1" x14ac:dyDescent="0.2">
      <c r="A173" s="50"/>
      <c r="B173" s="49" t="s">
        <v>93</v>
      </c>
      <c r="C173" s="68">
        <v>801</v>
      </c>
      <c r="D173" s="69" t="s">
        <v>92</v>
      </c>
      <c r="E173" s="70"/>
      <c r="F173" s="71">
        <f t="shared" si="6"/>
        <v>0</v>
      </c>
      <c r="G173" s="71">
        <f t="shared" si="6"/>
        <v>0</v>
      </c>
    </row>
    <row r="174" spans="1:7" s="10" customFormat="1" ht="25.5" hidden="1" x14ac:dyDescent="0.2">
      <c r="A174" s="50"/>
      <c r="B174" s="49" t="s">
        <v>44</v>
      </c>
      <c r="C174" s="68">
        <v>801</v>
      </c>
      <c r="D174" s="69" t="s">
        <v>92</v>
      </c>
      <c r="E174" s="70">
        <v>600</v>
      </c>
      <c r="F174" s="71">
        <f t="shared" si="6"/>
        <v>0</v>
      </c>
      <c r="G174" s="71">
        <f t="shared" si="6"/>
        <v>0</v>
      </c>
    </row>
    <row r="175" spans="1:7" s="10" customFormat="1" hidden="1" x14ac:dyDescent="0.2">
      <c r="A175" s="50"/>
      <c r="B175" s="49" t="s">
        <v>45</v>
      </c>
      <c r="C175" s="68">
        <v>801</v>
      </c>
      <c r="D175" s="69" t="s">
        <v>92</v>
      </c>
      <c r="E175" s="70">
        <v>620</v>
      </c>
      <c r="F175" s="71"/>
      <c r="G175" s="71"/>
    </row>
    <row r="176" spans="1:7" s="11" customFormat="1" hidden="1" x14ac:dyDescent="0.2">
      <c r="A176" s="189"/>
      <c r="B176" s="64" t="s">
        <v>88</v>
      </c>
      <c r="C176" s="65">
        <v>900</v>
      </c>
      <c r="D176" s="66"/>
      <c r="E176" s="191"/>
      <c r="F176" s="67">
        <f>F177</f>
        <v>0</v>
      </c>
      <c r="G176" s="67">
        <f>G177</f>
        <v>0</v>
      </c>
    </row>
    <row r="177" spans="1:7" s="11" customFormat="1" ht="0.75" hidden="1" customHeight="1" x14ac:dyDescent="0.2">
      <c r="A177" s="189"/>
      <c r="B177" s="78" t="s">
        <v>89</v>
      </c>
      <c r="C177" s="65">
        <v>909</v>
      </c>
      <c r="D177" s="66"/>
      <c r="E177" s="191"/>
      <c r="F177" s="67">
        <f>F178</f>
        <v>0</v>
      </c>
      <c r="G177" s="67">
        <f t="shared" ref="G177:G178" si="7">G178</f>
        <v>0</v>
      </c>
    </row>
    <row r="178" spans="1:7" ht="38.25" hidden="1" x14ac:dyDescent="0.2">
      <c r="A178" s="50"/>
      <c r="B178" s="49" t="s">
        <v>84</v>
      </c>
      <c r="C178" s="68">
        <v>909</v>
      </c>
      <c r="D178" s="69">
        <v>900000000</v>
      </c>
      <c r="E178" s="70"/>
      <c r="F178" s="71">
        <f>F179</f>
        <v>0</v>
      </c>
      <c r="G178" s="71">
        <f t="shared" si="7"/>
        <v>0</v>
      </c>
    </row>
    <row r="179" spans="1:7" ht="63.75" hidden="1" x14ac:dyDescent="0.2">
      <c r="A179" s="50"/>
      <c r="B179" s="49" t="s">
        <v>53</v>
      </c>
      <c r="C179" s="68">
        <v>909</v>
      </c>
      <c r="D179" s="69" t="s">
        <v>22</v>
      </c>
      <c r="E179" s="70"/>
      <c r="F179" s="71">
        <f>F180</f>
        <v>0</v>
      </c>
      <c r="G179" s="71">
        <f>G182</f>
        <v>0</v>
      </c>
    </row>
    <row r="180" spans="1:7" ht="25.5" hidden="1" x14ac:dyDescent="0.2">
      <c r="A180" s="50"/>
      <c r="B180" s="49" t="s">
        <v>85</v>
      </c>
      <c r="C180" s="68">
        <v>909</v>
      </c>
      <c r="D180" s="69" t="s">
        <v>71</v>
      </c>
      <c r="E180" s="70"/>
      <c r="F180" s="71">
        <f>F181</f>
        <v>0</v>
      </c>
      <c r="G180" s="71"/>
    </row>
    <row r="181" spans="1:7" ht="25.5" hidden="1" x14ac:dyDescent="0.2">
      <c r="A181" s="50"/>
      <c r="B181" s="49" t="s">
        <v>68</v>
      </c>
      <c r="C181" s="68">
        <v>909</v>
      </c>
      <c r="D181" s="69" t="s">
        <v>71</v>
      </c>
      <c r="E181" s="70">
        <v>400</v>
      </c>
      <c r="F181" s="71">
        <f>F182</f>
        <v>0</v>
      </c>
      <c r="G181" s="71"/>
    </row>
    <row r="182" spans="1:7" hidden="1" x14ac:dyDescent="0.2">
      <c r="A182" s="50"/>
      <c r="B182" s="49" t="s">
        <v>69</v>
      </c>
      <c r="C182" s="68">
        <v>909</v>
      </c>
      <c r="D182" s="69" t="s">
        <v>71</v>
      </c>
      <c r="E182" s="70">
        <v>410</v>
      </c>
      <c r="F182" s="71">
        <v>0</v>
      </c>
      <c r="G182" s="71"/>
    </row>
    <row r="183" spans="1:7" ht="0.75" hidden="1" customHeight="1" x14ac:dyDescent="0.2">
      <c r="A183" s="50"/>
      <c r="B183" s="49" t="s">
        <v>98</v>
      </c>
      <c r="C183" s="68">
        <v>801</v>
      </c>
      <c r="D183" s="69">
        <v>900000000</v>
      </c>
      <c r="E183" s="70"/>
      <c r="F183" s="71">
        <f>F184+F188</f>
        <v>0</v>
      </c>
      <c r="G183" s="71">
        <f>G184+G188</f>
        <v>0</v>
      </c>
    </row>
    <row r="184" spans="1:7" ht="63.75" hidden="1" x14ac:dyDescent="0.2">
      <c r="A184" s="50"/>
      <c r="B184" s="49" t="s">
        <v>64</v>
      </c>
      <c r="C184" s="68">
        <v>801</v>
      </c>
      <c r="D184" s="69" t="s">
        <v>23</v>
      </c>
      <c r="E184" s="70"/>
      <c r="F184" s="71">
        <f>F185</f>
        <v>0</v>
      </c>
      <c r="G184" s="71">
        <f>G185</f>
        <v>0</v>
      </c>
    </row>
    <row r="185" spans="1:7" ht="25.5" hidden="1" x14ac:dyDescent="0.2">
      <c r="A185" s="50"/>
      <c r="B185" s="49" t="s">
        <v>72</v>
      </c>
      <c r="C185" s="68">
        <v>801</v>
      </c>
      <c r="D185" s="69" t="s">
        <v>70</v>
      </c>
      <c r="E185" s="70"/>
      <c r="F185" s="71">
        <f>F186</f>
        <v>0</v>
      </c>
      <c r="G185" s="71">
        <f t="shared" ref="G185:G186" si="8">G186</f>
        <v>0</v>
      </c>
    </row>
    <row r="186" spans="1:7" ht="25.5" hidden="1" x14ac:dyDescent="0.2">
      <c r="A186" s="50"/>
      <c r="B186" s="79" t="s">
        <v>68</v>
      </c>
      <c r="C186" s="68">
        <v>801</v>
      </c>
      <c r="D186" s="69" t="s">
        <v>70</v>
      </c>
      <c r="E186" s="70">
        <v>400</v>
      </c>
      <c r="F186" s="71">
        <f>F187</f>
        <v>0</v>
      </c>
      <c r="G186" s="71">
        <f t="shared" si="8"/>
        <v>0</v>
      </c>
    </row>
    <row r="187" spans="1:7" ht="38.25" hidden="1" x14ac:dyDescent="0.2">
      <c r="A187" s="50"/>
      <c r="B187" s="49" t="s">
        <v>109</v>
      </c>
      <c r="C187" s="68">
        <v>801</v>
      </c>
      <c r="D187" s="69" t="s">
        <v>70</v>
      </c>
      <c r="E187" s="70">
        <v>465</v>
      </c>
      <c r="F187" s="71"/>
      <c r="G187" s="71"/>
    </row>
    <row r="188" spans="1:7" ht="89.25" hidden="1" x14ac:dyDescent="0.2">
      <c r="A188" s="50"/>
      <c r="B188" s="49" t="s">
        <v>48</v>
      </c>
      <c r="C188" s="68">
        <v>801</v>
      </c>
      <c r="D188" s="69" t="s">
        <v>87</v>
      </c>
      <c r="E188" s="70"/>
      <c r="F188" s="71">
        <f>F189</f>
        <v>0</v>
      </c>
      <c r="G188" s="71"/>
    </row>
    <row r="189" spans="1:7" ht="51" hidden="1" x14ac:dyDescent="0.2">
      <c r="A189" s="50"/>
      <c r="B189" s="49" t="s">
        <v>100</v>
      </c>
      <c r="C189" s="68">
        <v>801</v>
      </c>
      <c r="D189" s="69" t="s">
        <v>99</v>
      </c>
      <c r="E189" s="70"/>
      <c r="F189" s="71">
        <f>F190</f>
        <v>0</v>
      </c>
      <c r="G189" s="71"/>
    </row>
    <row r="190" spans="1:7" ht="25.5" hidden="1" x14ac:dyDescent="0.2">
      <c r="A190" s="50"/>
      <c r="B190" s="79" t="s">
        <v>68</v>
      </c>
      <c r="C190" s="68">
        <v>801</v>
      </c>
      <c r="D190" s="69" t="s">
        <v>99</v>
      </c>
      <c r="E190" s="70">
        <v>400</v>
      </c>
      <c r="F190" s="71"/>
      <c r="G190" s="71"/>
    </row>
    <row r="191" spans="1:7" ht="38.25" hidden="1" x14ac:dyDescent="0.2">
      <c r="A191" s="50"/>
      <c r="B191" s="49" t="s">
        <v>109</v>
      </c>
      <c r="C191" s="68">
        <v>801</v>
      </c>
      <c r="D191" s="69" t="s">
        <v>99</v>
      </c>
      <c r="E191" s="70">
        <v>465</v>
      </c>
      <c r="F191" s="71"/>
      <c r="G191" s="71"/>
    </row>
    <row r="192" spans="1:7" ht="25.5" customHeight="1" x14ac:dyDescent="0.2">
      <c r="A192" s="50"/>
      <c r="B192" s="49" t="s">
        <v>32</v>
      </c>
      <c r="C192" s="68">
        <v>801</v>
      </c>
      <c r="D192" s="69">
        <v>3400000000</v>
      </c>
      <c r="E192" s="70">
        <v>200</v>
      </c>
      <c r="F192" s="71">
        <f>SUM(F193)</f>
        <v>1626.5060000000001</v>
      </c>
      <c r="G192" s="71">
        <f>SUM(G193)</f>
        <v>0</v>
      </c>
    </row>
    <row r="193" spans="1:7" ht="24" customHeight="1" x14ac:dyDescent="0.2">
      <c r="A193" s="50"/>
      <c r="B193" s="49" t="s">
        <v>33</v>
      </c>
      <c r="C193" s="68">
        <v>801</v>
      </c>
      <c r="D193" s="69">
        <v>3400000000</v>
      </c>
      <c r="E193" s="70">
        <v>240</v>
      </c>
      <c r="F193" s="71">
        <v>1626.5060000000001</v>
      </c>
      <c r="G193" s="71"/>
    </row>
    <row r="194" spans="1:7" x14ac:dyDescent="0.2">
      <c r="A194" s="50"/>
      <c r="B194" s="49" t="s">
        <v>37</v>
      </c>
      <c r="C194" s="68">
        <v>801</v>
      </c>
      <c r="D194" s="69">
        <v>3400000000</v>
      </c>
      <c r="E194" s="70">
        <v>500</v>
      </c>
      <c r="F194" s="71">
        <f>F195</f>
        <v>42.1</v>
      </c>
      <c r="G194" s="71"/>
    </row>
    <row r="195" spans="1:7" x14ac:dyDescent="0.2">
      <c r="A195" s="50"/>
      <c r="B195" s="49" t="s">
        <v>38</v>
      </c>
      <c r="C195" s="68">
        <v>801</v>
      </c>
      <c r="D195" s="69">
        <v>3400000000</v>
      </c>
      <c r="E195" s="70">
        <v>540</v>
      </c>
      <c r="F195" s="71">
        <v>42.1</v>
      </c>
      <c r="G195" s="71"/>
    </row>
    <row r="196" spans="1:7" x14ac:dyDescent="0.2">
      <c r="A196" s="50"/>
      <c r="B196" s="49" t="s">
        <v>34</v>
      </c>
      <c r="C196" s="68">
        <v>801</v>
      </c>
      <c r="D196" s="69">
        <v>3400000000</v>
      </c>
      <c r="E196" s="70">
        <v>800</v>
      </c>
      <c r="F196" s="71">
        <f>F197</f>
        <v>31.355</v>
      </c>
      <c r="G196" s="71"/>
    </row>
    <row r="197" spans="1:7" x14ac:dyDescent="0.2">
      <c r="A197" s="50"/>
      <c r="B197" s="49" t="s">
        <v>35</v>
      </c>
      <c r="C197" s="68">
        <v>801</v>
      </c>
      <c r="D197" s="69">
        <v>3400000000</v>
      </c>
      <c r="E197" s="70">
        <v>850</v>
      </c>
      <c r="F197" s="71">
        <v>31.355</v>
      </c>
      <c r="G197" s="71"/>
    </row>
    <row r="198" spans="1:7" ht="38.25" hidden="1" x14ac:dyDescent="0.2">
      <c r="A198" s="50"/>
      <c r="B198" s="49" t="s">
        <v>105</v>
      </c>
      <c r="C198" s="68">
        <v>1006</v>
      </c>
      <c r="D198" s="69">
        <v>4300070000</v>
      </c>
      <c r="E198" s="70"/>
      <c r="F198" s="71">
        <f>F199</f>
        <v>0</v>
      </c>
      <c r="G198" s="71">
        <f>G200</f>
        <v>0</v>
      </c>
    </row>
    <row r="199" spans="1:7" ht="38.25" hidden="1" x14ac:dyDescent="0.2">
      <c r="A199" s="50"/>
      <c r="B199" s="26" t="s">
        <v>104</v>
      </c>
      <c r="C199" s="68">
        <v>1006</v>
      </c>
      <c r="D199" s="69">
        <v>4300074040</v>
      </c>
      <c r="E199" s="70"/>
      <c r="F199" s="71">
        <f>F200</f>
        <v>0</v>
      </c>
      <c r="G199" s="71">
        <f>G200</f>
        <v>0</v>
      </c>
    </row>
    <row r="200" spans="1:7" ht="25.5" hidden="1" x14ac:dyDescent="0.2">
      <c r="A200" s="50"/>
      <c r="B200" s="49" t="s">
        <v>44</v>
      </c>
      <c r="C200" s="68">
        <v>1006</v>
      </c>
      <c r="D200" s="69">
        <v>4300074040</v>
      </c>
      <c r="E200" s="70">
        <v>600</v>
      </c>
      <c r="F200" s="71">
        <f>F201</f>
        <v>0</v>
      </c>
      <c r="G200" s="71">
        <f>G201</f>
        <v>0</v>
      </c>
    </row>
    <row r="201" spans="1:7" hidden="1" x14ac:dyDescent="0.2">
      <c r="A201" s="50"/>
      <c r="B201" s="49" t="s">
        <v>45</v>
      </c>
      <c r="C201" s="68">
        <v>1006</v>
      </c>
      <c r="D201" s="69">
        <v>4300074040</v>
      </c>
      <c r="E201" s="70">
        <v>620</v>
      </c>
      <c r="F201" s="71"/>
      <c r="G201" s="71"/>
    </row>
    <row r="202" spans="1:7" ht="89.25" hidden="1" x14ac:dyDescent="0.2">
      <c r="A202" s="50"/>
      <c r="B202" s="49" t="s">
        <v>48</v>
      </c>
      <c r="C202" s="68">
        <v>1006</v>
      </c>
      <c r="D202" s="69" t="s">
        <v>106</v>
      </c>
      <c r="E202" s="70"/>
      <c r="F202" s="71">
        <f>F203</f>
        <v>0</v>
      </c>
      <c r="G202" s="71"/>
    </row>
    <row r="203" spans="1:7" ht="38.25" hidden="1" x14ac:dyDescent="0.2">
      <c r="A203" s="50"/>
      <c r="B203" s="49" t="s">
        <v>108</v>
      </c>
      <c r="C203" s="68">
        <v>1006</v>
      </c>
      <c r="D203" s="69" t="s">
        <v>107</v>
      </c>
      <c r="E203" s="70"/>
      <c r="F203" s="71">
        <f>F204</f>
        <v>0</v>
      </c>
      <c r="G203" s="71"/>
    </row>
    <row r="204" spans="1:7" ht="25.5" hidden="1" x14ac:dyDescent="0.2">
      <c r="A204" s="50"/>
      <c r="B204" s="49" t="s">
        <v>44</v>
      </c>
      <c r="C204" s="68">
        <v>1006</v>
      </c>
      <c r="D204" s="69" t="s">
        <v>107</v>
      </c>
      <c r="E204" s="70">
        <v>600</v>
      </c>
      <c r="F204" s="71">
        <f>F205</f>
        <v>0</v>
      </c>
      <c r="G204" s="71"/>
    </row>
    <row r="205" spans="1:7" hidden="1" x14ac:dyDescent="0.2">
      <c r="A205" s="50"/>
      <c r="B205" s="49" t="s">
        <v>45</v>
      </c>
      <c r="C205" s="68">
        <v>1006</v>
      </c>
      <c r="D205" s="69" t="s">
        <v>107</v>
      </c>
      <c r="E205" s="70">
        <v>620</v>
      </c>
      <c r="F205" s="71"/>
      <c r="G205" s="71"/>
    </row>
    <row r="206" spans="1:7" x14ac:dyDescent="0.2">
      <c r="A206" s="50">
        <v>0</v>
      </c>
      <c r="B206" s="64" t="s">
        <v>54</v>
      </c>
      <c r="C206" s="65">
        <v>1101</v>
      </c>
      <c r="D206" s="66"/>
      <c r="E206" s="191">
        <v>0</v>
      </c>
      <c r="F206" s="67">
        <f>F207</f>
        <v>9.1229999999999993</v>
      </c>
      <c r="G206" s="67">
        <f>G207</f>
        <v>0</v>
      </c>
    </row>
    <row r="207" spans="1:7" ht="54" customHeight="1" x14ac:dyDescent="0.2">
      <c r="A207" s="50">
        <v>0</v>
      </c>
      <c r="B207" s="49" t="s">
        <v>289</v>
      </c>
      <c r="C207" s="68">
        <v>1101</v>
      </c>
      <c r="D207" s="69">
        <v>3400000000</v>
      </c>
      <c r="E207" s="70">
        <v>0</v>
      </c>
      <c r="F207" s="71">
        <f>F213</f>
        <v>9.1229999999999993</v>
      </c>
      <c r="G207" s="71">
        <f>G213</f>
        <v>0</v>
      </c>
    </row>
    <row r="208" spans="1:7" ht="38.25" hidden="1" x14ac:dyDescent="0.2">
      <c r="A208" s="50">
        <v>0</v>
      </c>
      <c r="B208" s="49" t="s">
        <v>49</v>
      </c>
      <c r="C208" s="68">
        <v>1101</v>
      </c>
      <c r="D208" s="69" t="s">
        <v>16</v>
      </c>
      <c r="E208" s="70">
        <v>0</v>
      </c>
      <c r="F208" s="71">
        <v>0</v>
      </c>
      <c r="G208" s="71">
        <v>1</v>
      </c>
    </row>
    <row r="209" spans="1:7" ht="51" hidden="1" x14ac:dyDescent="0.2">
      <c r="A209" s="50">
        <v>0</v>
      </c>
      <c r="B209" s="49" t="s">
        <v>43</v>
      </c>
      <c r="C209" s="68">
        <v>1101</v>
      </c>
      <c r="D209" s="69" t="s">
        <v>24</v>
      </c>
      <c r="E209" s="70">
        <v>0</v>
      </c>
      <c r="F209" s="71">
        <v>0</v>
      </c>
      <c r="G209" s="71">
        <v>0</v>
      </c>
    </row>
    <row r="210" spans="1:7" ht="51" hidden="1" x14ac:dyDescent="0.2">
      <c r="A210" s="50">
        <v>0</v>
      </c>
      <c r="B210" s="49" t="s">
        <v>43</v>
      </c>
      <c r="C210" s="68">
        <v>1101</v>
      </c>
      <c r="D210" s="69" t="s">
        <v>24</v>
      </c>
      <c r="E210" s="70">
        <v>0</v>
      </c>
      <c r="F210" s="71">
        <v>0</v>
      </c>
      <c r="G210" s="71">
        <v>0</v>
      </c>
    </row>
    <row r="211" spans="1:7" ht="51" hidden="1" x14ac:dyDescent="0.2">
      <c r="A211" s="50">
        <v>0</v>
      </c>
      <c r="B211" s="49" t="s">
        <v>43</v>
      </c>
      <c r="C211" s="68">
        <v>1101</v>
      </c>
      <c r="D211" s="69" t="s">
        <v>24</v>
      </c>
      <c r="E211" s="70">
        <v>0</v>
      </c>
      <c r="F211" s="71">
        <v>0</v>
      </c>
      <c r="G211" s="71">
        <v>0</v>
      </c>
    </row>
    <row r="212" spans="1:7" ht="51" hidden="1" x14ac:dyDescent="0.2">
      <c r="A212" s="50">
        <v>0</v>
      </c>
      <c r="B212" s="49" t="s">
        <v>43</v>
      </c>
      <c r="C212" s="68">
        <v>1101</v>
      </c>
      <c r="D212" s="69" t="s">
        <v>24</v>
      </c>
      <c r="E212" s="70">
        <v>0</v>
      </c>
      <c r="F212" s="71">
        <v>0</v>
      </c>
      <c r="G212" s="71">
        <v>0</v>
      </c>
    </row>
    <row r="213" spans="1:7" ht="18" customHeight="1" x14ac:dyDescent="0.2">
      <c r="A213" s="50">
        <v>0</v>
      </c>
      <c r="B213" s="49" t="s">
        <v>37</v>
      </c>
      <c r="C213" s="68">
        <v>1101</v>
      </c>
      <c r="D213" s="69">
        <v>3400000000</v>
      </c>
      <c r="E213" s="70">
        <v>500</v>
      </c>
      <c r="F213" s="71">
        <f>F214</f>
        <v>9.1229999999999993</v>
      </c>
      <c r="G213" s="71">
        <v>0</v>
      </c>
    </row>
    <row r="214" spans="1:7" x14ac:dyDescent="0.2">
      <c r="A214" s="50">
        <v>0</v>
      </c>
      <c r="B214" s="49" t="s">
        <v>38</v>
      </c>
      <c r="C214" s="68">
        <v>1101</v>
      </c>
      <c r="D214" s="69">
        <v>3400000000</v>
      </c>
      <c r="E214" s="70">
        <v>540</v>
      </c>
      <c r="F214" s="71">
        <v>9.1229999999999993</v>
      </c>
      <c r="G214" s="71">
        <v>0</v>
      </c>
    </row>
    <row r="215" spans="1:7" ht="80.25" hidden="1" customHeight="1" x14ac:dyDescent="0.2">
      <c r="A215" s="50"/>
      <c r="B215" s="49" t="s">
        <v>73</v>
      </c>
      <c r="C215" s="68">
        <v>1101</v>
      </c>
      <c r="D215" s="69" t="s">
        <v>74</v>
      </c>
      <c r="E215" s="70"/>
      <c r="F215" s="71" t="e">
        <f>#REF!</f>
        <v>#REF!</v>
      </c>
      <c r="G215" s="71" t="e">
        <f>#REF!</f>
        <v>#REF!</v>
      </c>
    </row>
    <row r="216" spans="1:7" ht="63.75" hidden="1" customHeight="1" x14ac:dyDescent="0.2">
      <c r="A216" s="50"/>
      <c r="B216" s="49" t="s">
        <v>50</v>
      </c>
      <c r="C216" s="68">
        <v>1101</v>
      </c>
      <c r="D216" s="69" t="s">
        <v>86</v>
      </c>
      <c r="E216" s="70"/>
      <c r="F216" s="71" t="e">
        <f>#REF!</f>
        <v>#REF!</v>
      </c>
      <c r="G216" s="71" t="e">
        <f>#REF!</f>
        <v>#REF!</v>
      </c>
    </row>
    <row r="217" spans="1:7" ht="0.75" hidden="1" customHeight="1" x14ac:dyDescent="0.2">
      <c r="A217" s="50"/>
      <c r="B217" s="49" t="s">
        <v>39</v>
      </c>
      <c r="C217" s="68">
        <v>104</v>
      </c>
      <c r="D217" s="69">
        <v>9000000000</v>
      </c>
      <c r="E217" s="70"/>
      <c r="F217" s="71">
        <f t="shared" ref="F217:G219" si="9">F218</f>
        <v>0</v>
      </c>
      <c r="G217" s="71">
        <f t="shared" si="9"/>
        <v>0</v>
      </c>
    </row>
    <row r="218" spans="1:7" ht="85.5" hidden="1" customHeight="1" x14ac:dyDescent="0.2">
      <c r="A218" s="50"/>
      <c r="B218" s="49" t="s">
        <v>120</v>
      </c>
      <c r="C218" s="68">
        <v>104</v>
      </c>
      <c r="D218" s="69">
        <v>9010000000</v>
      </c>
      <c r="E218" s="70"/>
      <c r="F218" s="71">
        <f t="shared" si="9"/>
        <v>0</v>
      </c>
      <c r="G218" s="71">
        <f t="shared" si="9"/>
        <v>0</v>
      </c>
    </row>
    <row r="219" spans="1:7" ht="65.25" hidden="1" customHeight="1" x14ac:dyDescent="0.2">
      <c r="A219" s="50"/>
      <c r="B219" s="49" t="s">
        <v>30</v>
      </c>
      <c r="C219" s="68">
        <v>104</v>
      </c>
      <c r="D219" s="69">
        <v>9010000000</v>
      </c>
      <c r="E219" s="70">
        <v>100</v>
      </c>
      <c r="F219" s="71">
        <f t="shared" si="9"/>
        <v>0</v>
      </c>
      <c r="G219" s="71">
        <f t="shared" si="9"/>
        <v>0</v>
      </c>
    </row>
    <row r="220" spans="1:7" ht="31.5" hidden="1" customHeight="1" x14ac:dyDescent="0.2">
      <c r="A220" s="50"/>
      <c r="B220" s="49" t="s">
        <v>31</v>
      </c>
      <c r="C220" s="68">
        <v>104</v>
      </c>
      <c r="D220" s="69">
        <v>9010000000</v>
      </c>
      <c r="E220" s="70">
        <v>120</v>
      </c>
      <c r="F220" s="71"/>
      <c r="G220" s="71"/>
    </row>
    <row r="221" spans="1:7" ht="51" hidden="1" x14ac:dyDescent="0.2">
      <c r="A221" s="50">
        <v>0</v>
      </c>
      <c r="B221" s="49" t="s">
        <v>43</v>
      </c>
      <c r="C221" s="68">
        <v>1202</v>
      </c>
      <c r="D221" s="69" t="s">
        <v>25</v>
      </c>
      <c r="E221" s="70">
        <v>0</v>
      </c>
      <c r="F221" s="71">
        <v>0</v>
      </c>
      <c r="G221" s="71">
        <v>0</v>
      </c>
    </row>
    <row r="222" spans="1:7" ht="12.75" customHeight="1" x14ac:dyDescent="0.2">
      <c r="A222" s="254" t="s">
        <v>8</v>
      </c>
      <c r="B222" s="255"/>
      <c r="C222" s="255"/>
      <c r="D222" s="255"/>
      <c r="E222" s="256"/>
      <c r="F222" s="67">
        <f>SUM(F15+F19+F35+F43+F48+F61+F67+F73+F77+F87+F91+F124+F130+F146+F206)</f>
        <v>10874.218999999999</v>
      </c>
      <c r="G222" s="67">
        <f>SUM(G61+G73+G124)</f>
        <v>1262.154</v>
      </c>
    </row>
    <row r="223" spans="1:7" hidden="1" x14ac:dyDescent="0.2">
      <c r="A223" s="50">
        <v>0</v>
      </c>
      <c r="B223" s="49" t="s">
        <v>60</v>
      </c>
      <c r="C223" s="68">
        <v>0</v>
      </c>
      <c r="D223" s="69">
        <v>0</v>
      </c>
      <c r="E223" s="70">
        <v>0</v>
      </c>
      <c r="F223" s="71">
        <v>0</v>
      </c>
      <c r="G223" s="71">
        <v>0</v>
      </c>
    </row>
    <row r="224" spans="1:7" hidden="1" x14ac:dyDescent="0.2">
      <c r="A224" s="50">
        <v>0</v>
      </c>
      <c r="B224" s="49" t="s">
        <v>60</v>
      </c>
      <c r="C224" s="68">
        <v>0</v>
      </c>
      <c r="D224" s="69">
        <v>0</v>
      </c>
      <c r="E224" s="70">
        <v>0</v>
      </c>
      <c r="F224" s="71">
        <v>0</v>
      </c>
      <c r="G224" s="71">
        <v>0</v>
      </c>
    </row>
    <row r="225" spans="1:7" hidden="1" x14ac:dyDescent="0.2">
      <c r="A225" s="50">
        <v>0</v>
      </c>
      <c r="B225" s="49" t="s">
        <v>60</v>
      </c>
      <c r="C225" s="68">
        <v>0</v>
      </c>
      <c r="D225" s="69">
        <v>0</v>
      </c>
      <c r="E225" s="70">
        <v>0</v>
      </c>
      <c r="F225" s="71">
        <v>0</v>
      </c>
      <c r="G225" s="71">
        <v>0</v>
      </c>
    </row>
    <row r="226" spans="1:7" hidden="1" x14ac:dyDescent="0.2">
      <c r="A226" s="50">
        <v>0</v>
      </c>
      <c r="B226" s="49" t="s">
        <v>60</v>
      </c>
      <c r="C226" s="68">
        <v>0</v>
      </c>
      <c r="D226" s="69">
        <v>0</v>
      </c>
      <c r="E226" s="70">
        <v>0</v>
      </c>
      <c r="F226" s="71">
        <v>0</v>
      </c>
      <c r="G226" s="71">
        <v>0</v>
      </c>
    </row>
    <row r="227" spans="1:7" hidden="1" x14ac:dyDescent="0.2">
      <c r="A227" s="50">
        <v>0</v>
      </c>
      <c r="B227" s="49" t="s">
        <v>60</v>
      </c>
      <c r="C227" s="68">
        <v>0</v>
      </c>
      <c r="D227" s="69">
        <v>0</v>
      </c>
      <c r="E227" s="70">
        <v>0</v>
      </c>
      <c r="F227" s="71">
        <v>0</v>
      </c>
      <c r="G227" s="71">
        <v>0</v>
      </c>
    </row>
    <row r="228" spans="1:7" hidden="1" x14ac:dyDescent="0.2">
      <c r="A228" s="50">
        <v>0</v>
      </c>
      <c r="B228" s="49" t="s">
        <v>60</v>
      </c>
      <c r="C228" s="68">
        <v>0</v>
      </c>
      <c r="D228" s="69">
        <v>0</v>
      </c>
      <c r="E228" s="70">
        <v>0</v>
      </c>
      <c r="F228" s="71">
        <v>0</v>
      </c>
      <c r="G228" s="71">
        <v>0</v>
      </c>
    </row>
    <row r="229" spans="1:7" hidden="1" x14ac:dyDescent="0.2">
      <c r="A229" s="50">
        <v>0</v>
      </c>
      <c r="B229" s="49" t="s">
        <v>60</v>
      </c>
      <c r="C229" s="68">
        <v>0</v>
      </c>
      <c r="D229" s="69">
        <v>0</v>
      </c>
      <c r="E229" s="70">
        <v>0</v>
      </c>
      <c r="F229" s="71">
        <v>0</v>
      </c>
      <c r="G229" s="71">
        <v>0</v>
      </c>
    </row>
    <row r="230" spans="1:7" hidden="1" x14ac:dyDescent="0.2">
      <c r="A230" s="50">
        <v>0</v>
      </c>
      <c r="B230" s="49" t="s">
        <v>60</v>
      </c>
      <c r="C230" s="68">
        <v>0</v>
      </c>
      <c r="D230" s="69">
        <v>0</v>
      </c>
      <c r="E230" s="70">
        <v>0</v>
      </c>
      <c r="F230" s="71">
        <v>0</v>
      </c>
      <c r="G230" s="71">
        <v>0</v>
      </c>
    </row>
    <row r="231" spans="1:7" hidden="1" x14ac:dyDescent="0.2">
      <c r="A231" s="50">
        <v>0</v>
      </c>
      <c r="B231" s="49" t="s">
        <v>60</v>
      </c>
      <c r="C231" s="68">
        <v>0</v>
      </c>
      <c r="D231" s="69">
        <v>0</v>
      </c>
      <c r="E231" s="70">
        <v>0</v>
      </c>
      <c r="F231" s="71">
        <v>0</v>
      </c>
      <c r="G231" s="71">
        <v>0</v>
      </c>
    </row>
    <row r="232" spans="1:7" hidden="1" x14ac:dyDescent="0.2">
      <c r="A232" s="50">
        <v>0</v>
      </c>
      <c r="B232" s="49" t="s">
        <v>60</v>
      </c>
      <c r="C232" s="68">
        <v>0</v>
      </c>
      <c r="D232" s="69">
        <v>0</v>
      </c>
      <c r="E232" s="70">
        <v>0</v>
      </c>
      <c r="F232" s="71">
        <v>0</v>
      </c>
      <c r="G232" s="71">
        <v>0</v>
      </c>
    </row>
    <row r="234" spans="1:7" x14ac:dyDescent="0.2">
      <c r="F234" s="82"/>
      <c r="G234" s="82"/>
    </row>
    <row r="235" spans="1:7" x14ac:dyDescent="0.2">
      <c r="F235" s="82"/>
      <c r="G235" s="82"/>
    </row>
  </sheetData>
  <dataConsolidate link="1"/>
  <mergeCells count="13">
    <mergeCell ref="A222:E222"/>
    <mergeCell ref="A10:A12"/>
    <mergeCell ref="B10:B12"/>
    <mergeCell ref="C10:C12"/>
    <mergeCell ref="D10:D12"/>
    <mergeCell ref="E10:E12"/>
    <mergeCell ref="F10:G11"/>
    <mergeCell ref="A1:G1"/>
    <mergeCell ref="A2:G2"/>
    <mergeCell ref="A3:G3"/>
    <mergeCell ref="A4:G4"/>
    <mergeCell ref="A5:G5"/>
    <mergeCell ref="A8:G8"/>
  </mergeCells>
  <pageMargins left="0" right="0" top="0" bottom="0" header="0" footer="0"/>
  <pageSetup paperSize="9" scale="97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5841" r:id="rId4" name="ToggleButton1">
          <controlPr defaultSize="0" print="0" autoLine="0" r:id="rId5">
            <anchor moveWithCells="1">
              <from>
                <xdr:col>26</xdr:col>
                <xdr:colOff>457200</xdr:colOff>
                <xdr:row>0</xdr:row>
                <xdr:rowOff>38100</xdr:rowOff>
              </from>
              <to>
                <xdr:col>32</xdr:col>
                <xdr:colOff>57150</xdr:colOff>
                <xdr:row>2</xdr:row>
                <xdr:rowOff>57150</xdr:rowOff>
              </to>
            </anchor>
          </controlPr>
        </control>
      </mc:Choice>
      <mc:Fallback>
        <control shapeId="35841" r:id="rId4" name="ToggleButton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I243"/>
  <sheetViews>
    <sheetView showZeros="0" tabSelected="1" view="pageBreakPreview" topLeftCell="B1" zoomScaleNormal="100" zoomScaleSheetLayoutView="100" workbookViewId="0">
      <selection sqref="A1:H1"/>
    </sheetView>
  </sheetViews>
  <sheetFormatPr defaultRowHeight="12.75" x14ac:dyDescent="0.2"/>
  <cols>
    <col min="1" max="1" width="5.7109375" style="80" hidden="1" customWidth="1"/>
    <col min="2" max="2" width="93.28515625" style="80" customWidth="1"/>
    <col min="3" max="3" width="7.140625" style="80" customWidth="1"/>
    <col min="4" max="4" width="8.5703125" style="81" customWidth="1"/>
    <col min="5" max="5" width="11.140625" style="81" customWidth="1"/>
    <col min="6" max="6" width="5.5703125" style="81" customWidth="1"/>
    <col min="7" max="7" width="9.85546875" style="80" customWidth="1"/>
    <col min="8" max="8" width="12" style="80" customWidth="1"/>
    <col min="9" max="9" width="13.5703125" customWidth="1"/>
    <col min="10" max="10" width="9.140625" customWidth="1"/>
  </cols>
  <sheetData>
    <row r="1" spans="1:8" x14ac:dyDescent="0.2">
      <c r="A1" s="244" t="s">
        <v>347</v>
      </c>
      <c r="B1" s="244"/>
      <c r="C1" s="244"/>
      <c r="D1" s="244"/>
      <c r="E1" s="244"/>
      <c r="F1" s="244"/>
      <c r="G1" s="244"/>
      <c r="H1" s="244"/>
    </row>
    <row r="2" spans="1:8" x14ac:dyDescent="0.2">
      <c r="A2" s="244" t="s">
        <v>122</v>
      </c>
      <c r="B2" s="244"/>
      <c r="C2" s="244"/>
      <c r="D2" s="244"/>
      <c r="E2" s="244"/>
      <c r="F2" s="244"/>
      <c r="G2" s="244"/>
      <c r="H2" s="244"/>
    </row>
    <row r="3" spans="1:8" x14ac:dyDescent="0.2">
      <c r="A3" s="244" t="s">
        <v>127</v>
      </c>
      <c r="B3" s="244"/>
      <c r="C3" s="244"/>
      <c r="D3" s="244"/>
      <c r="E3" s="244"/>
      <c r="F3" s="244"/>
      <c r="G3" s="244"/>
      <c r="H3" s="244"/>
    </row>
    <row r="4" spans="1:8" x14ac:dyDescent="0.2">
      <c r="A4" s="244" t="s">
        <v>128</v>
      </c>
      <c r="B4" s="244"/>
      <c r="C4" s="244"/>
      <c r="D4" s="244"/>
      <c r="E4" s="244"/>
      <c r="F4" s="244"/>
      <c r="G4" s="244"/>
      <c r="H4" s="244"/>
    </row>
    <row r="5" spans="1:8" x14ac:dyDescent="0.2">
      <c r="A5" s="244" t="s">
        <v>279</v>
      </c>
      <c r="B5" s="244"/>
      <c r="C5" s="244"/>
      <c r="D5" s="244"/>
      <c r="E5" s="244"/>
      <c r="F5" s="244"/>
      <c r="G5" s="244"/>
      <c r="H5" s="244"/>
    </row>
    <row r="6" spans="1:8" x14ac:dyDescent="0.2">
      <c r="A6" s="38"/>
      <c r="B6" s="38"/>
      <c r="C6" s="187"/>
      <c r="D6" s="38"/>
      <c r="E6" s="38"/>
      <c r="F6" s="38"/>
      <c r="G6" s="38"/>
      <c r="H6" s="38"/>
    </row>
    <row r="7" spans="1:8" ht="34.5" hidden="1" customHeight="1" x14ac:dyDescent="0.2">
      <c r="A7" s="50">
        <v>0</v>
      </c>
      <c r="B7" s="51" t="s">
        <v>1</v>
      </c>
      <c r="C7" s="51"/>
      <c r="D7" s="52">
        <v>0</v>
      </c>
      <c r="E7" s="53">
        <v>0</v>
      </c>
      <c r="F7" s="53">
        <v>0</v>
      </c>
      <c r="G7" s="54">
        <v>0</v>
      </c>
      <c r="H7" s="54">
        <v>0</v>
      </c>
    </row>
    <row r="8" spans="1:8" ht="44.25" customHeight="1" x14ac:dyDescent="0.2">
      <c r="A8" s="245" t="s">
        <v>328</v>
      </c>
      <c r="B8" s="245"/>
      <c r="C8" s="245"/>
      <c r="D8" s="245"/>
      <c r="E8" s="245"/>
      <c r="F8" s="245"/>
      <c r="G8" s="245"/>
      <c r="H8" s="245"/>
    </row>
    <row r="9" spans="1:8" ht="0.75" customHeight="1" x14ac:dyDescent="0.2">
      <c r="A9" s="55"/>
      <c r="B9" s="56"/>
      <c r="C9" s="56"/>
      <c r="D9" s="57"/>
      <c r="E9" s="57"/>
      <c r="F9" s="57"/>
      <c r="G9" s="57"/>
      <c r="H9" s="38"/>
    </row>
    <row r="10" spans="1:8" ht="12.75" customHeight="1" x14ac:dyDescent="0.2">
      <c r="A10" s="263"/>
      <c r="B10" s="258" t="s">
        <v>9</v>
      </c>
      <c r="C10" s="259" t="s">
        <v>309</v>
      </c>
      <c r="D10" s="259" t="s">
        <v>310</v>
      </c>
      <c r="E10" s="259" t="s">
        <v>4</v>
      </c>
      <c r="F10" s="259" t="s">
        <v>5</v>
      </c>
      <c r="G10" s="250" t="s">
        <v>121</v>
      </c>
      <c r="H10" s="251"/>
    </row>
    <row r="11" spans="1:8" x14ac:dyDescent="0.2">
      <c r="A11" s="264"/>
      <c r="B11" s="258"/>
      <c r="C11" s="259"/>
      <c r="D11" s="259"/>
      <c r="E11" s="259"/>
      <c r="F11" s="254"/>
      <c r="G11" s="252"/>
      <c r="H11" s="253"/>
    </row>
    <row r="12" spans="1:8" ht="140.25" x14ac:dyDescent="0.2">
      <c r="A12" s="265"/>
      <c r="B12" s="258"/>
      <c r="C12" s="259"/>
      <c r="D12" s="259"/>
      <c r="E12" s="259"/>
      <c r="F12" s="259"/>
      <c r="G12" s="58" t="s">
        <v>6</v>
      </c>
      <c r="H12" s="58" t="s">
        <v>275</v>
      </c>
    </row>
    <row r="13" spans="1:8" hidden="1" x14ac:dyDescent="0.2">
      <c r="A13" s="59"/>
      <c r="B13" s="60"/>
      <c r="C13" s="197"/>
      <c r="D13" s="61" t="s">
        <v>7</v>
      </c>
      <c r="E13" s="62" t="s">
        <v>7</v>
      </c>
      <c r="F13" s="62"/>
      <c r="G13" s="58"/>
      <c r="H13" s="58"/>
    </row>
    <row r="14" spans="1:8" ht="13.5" customHeight="1" x14ac:dyDescent="0.2">
      <c r="A14" s="63"/>
      <c r="B14" s="266" t="s">
        <v>8</v>
      </c>
      <c r="C14" s="267"/>
      <c r="D14" s="267"/>
      <c r="E14" s="267"/>
      <c r="F14" s="268"/>
      <c r="G14" s="67">
        <f>SUM(G15+G62+G69+G76+G91+G129+G152+G213)</f>
        <v>10874.219000000001</v>
      </c>
      <c r="H14" s="67">
        <f>SUM(H15+H62+H69+H76+H91+H129+H152+H213)</f>
        <v>1262.154</v>
      </c>
    </row>
    <row r="15" spans="1:8" ht="16.5" customHeight="1" x14ac:dyDescent="0.2">
      <c r="A15" s="190"/>
      <c r="B15" s="224" t="s">
        <v>26</v>
      </c>
      <c r="C15" s="217" t="s">
        <v>303</v>
      </c>
      <c r="D15" s="220" t="s">
        <v>304</v>
      </c>
      <c r="E15" s="221"/>
      <c r="F15" s="222"/>
      <c r="G15" s="223">
        <f>SUM(G16+G20+G36+G44+G49)</f>
        <v>1820.3920000000001</v>
      </c>
      <c r="H15" s="223">
        <f>SUM(H16+H20+H36+H44+H49)</f>
        <v>0</v>
      </c>
    </row>
    <row r="16" spans="1:8" ht="24.75" customHeight="1" x14ac:dyDescent="0.2">
      <c r="A16" s="190"/>
      <c r="B16" s="198" t="s">
        <v>55</v>
      </c>
      <c r="C16" s="209" t="s">
        <v>303</v>
      </c>
      <c r="D16" s="210" t="s">
        <v>305</v>
      </c>
      <c r="E16" s="199"/>
      <c r="F16" s="199"/>
      <c r="G16" s="67">
        <f>G17</f>
        <v>785.67499999999995</v>
      </c>
      <c r="H16" s="67"/>
    </row>
    <row r="17" spans="1:8" ht="27.75" customHeight="1" x14ac:dyDescent="0.2">
      <c r="A17" s="190"/>
      <c r="B17" s="200" t="s">
        <v>289</v>
      </c>
      <c r="C17" s="211" t="s">
        <v>303</v>
      </c>
      <c r="D17" s="212" t="s">
        <v>305</v>
      </c>
      <c r="E17" s="202">
        <v>3400000000</v>
      </c>
      <c r="F17" s="199"/>
      <c r="G17" s="71">
        <f>G18</f>
        <v>785.67499999999995</v>
      </c>
      <c r="H17" s="67"/>
    </row>
    <row r="18" spans="1:8" ht="28.5" customHeight="1" x14ac:dyDescent="0.2">
      <c r="A18" s="190"/>
      <c r="B18" s="200" t="s">
        <v>30</v>
      </c>
      <c r="C18" s="211" t="s">
        <v>303</v>
      </c>
      <c r="D18" s="212" t="s">
        <v>305</v>
      </c>
      <c r="E18" s="202">
        <v>3400000000</v>
      </c>
      <c r="F18" s="202">
        <v>100</v>
      </c>
      <c r="G18" s="71">
        <f>G19</f>
        <v>785.67499999999995</v>
      </c>
      <c r="H18" s="67"/>
    </row>
    <row r="19" spans="1:8" ht="12.75" customHeight="1" x14ac:dyDescent="0.2">
      <c r="A19" s="190"/>
      <c r="B19" s="200" t="s">
        <v>31</v>
      </c>
      <c r="C19" s="211" t="s">
        <v>303</v>
      </c>
      <c r="D19" s="212" t="s">
        <v>305</v>
      </c>
      <c r="E19" s="202">
        <v>3400000000</v>
      </c>
      <c r="F19" s="202">
        <v>120</v>
      </c>
      <c r="G19" s="71">
        <f>SUM('Ведом прил 2 '!F18)</f>
        <v>785.67499999999995</v>
      </c>
      <c r="H19" s="67"/>
    </row>
    <row r="20" spans="1:8" ht="28.5" customHeight="1" x14ac:dyDescent="0.2">
      <c r="A20" s="203"/>
      <c r="B20" s="198" t="s">
        <v>27</v>
      </c>
      <c r="C20" s="209" t="s">
        <v>303</v>
      </c>
      <c r="D20" s="210" t="s">
        <v>306</v>
      </c>
      <c r="E20" s="199">
        <v>0</v>
      </c>
      <c r="F20" s="199">
        <v>0</v>
      </c>
      <c r="G20" s="67">
        <f>G21</f>
        <v>929.42000000000007</v>
      </c>
      <c r="H20" s="67">
        <v>0</v>
      </c>
    </row>
    <row r="21" spans="1:8" ht="24.75" customHeight="1" x14ac:dyDescent="0.2">
      <c r="A21" s="203"/>
      <c r="B21" s="200" t="s">
        <v>289</v>
      </c>
      <c r="C21" s="211" t="s">
        <v>303</v>
      </c>
      <c r="D21" s="212" t="s">
        <v>306</v>
      </c>
      <c r="E21" s="202">
        <v>3400000000</v>
      </c>
      <c r="F21" s="202">
        <v>0</v>
      </c>
      <c r="G21" s="71">
        <f>G26+G28+G34</f>
        <v>929.42000000000007</v>
      </c>
      <c r="H21" s="71">
        <v>0</v>
      </c>
    </row>
    <row r="22" spans="1:8" ht="25.5" hidden="1" x14ac:dyDescent="0.2">
      <c r="A22" s="203"/>
      <c r="B22" s="200" t="s">
        <v>28</v>
      </c>
      <c r="C22" s="211"/>
      <c r="D22" s="212">
        <v>104</v>
      </c>
      <c r="E22" s="202">
        <v>1550000000</v>
      </c>
      <c r="F22" s="202">
        <v>0</v>
      </c>
      <c r="G22" s="71">
        <v>0</v>
      </c>
      <c r="H22" s="71">
        <v>0</v>
      </c>
    </row>
    <row r="23" spans="1:8" hidden="1" x14ac:dyDescent="0.2">
      <c r="A23" s="203"/>
      <c r="B23" s="200" t="s">
        <v>29</v>
      </c>
      <c r="C23" s="211"/>
      <c r="D23" s="212">
        <v>104</v>
      </c>
      <c r="E23" s="202">
        <v>1240000000</v>
      </c>
      <c r="F23" s="202">
        <v>0</v>
      </c>
      <c r="G23" s="71">
        <v>0</v>
      </c>
      <c r="H23" s="71">
        <v>0</v>
      </c>
    </row>
    <row r="24" spans="1:8" hidden="1" x14ac:dyDescent="0.2">
      <c r="A24" s="203"/>
      <c r="B24" s="200" t="s">
        <v>29</v>
      </c>
      <c r="C24" s="211"/>
      <c r="D24" s="212">
        <v>104</v>
      </c>
      <c r="E24" s="199">
        <v>930000000</v>
      </c>
      <c r="F24" s="202">
        <v>0</v>
      </c>
      <c r="G24" s="71">
        <v>0</v>
      </c>
      <c r="H24" s="71">
        <v>0</v>
      </c>
    </row>
    <row r="25" spans="1:8" hidden="1" x14ac:dyDescent="0.2">
      <c r="A25" s="203"/>
      <c r="B25" s="200" t="s">
        <v>29</v>
      </c>
      <c r="C25" s="211"/>
      <c r="D25" s="212">
        <v>104</v>
      </c>
      <c r="E25" s="202">
        <v>620000000</v>
      </c>
      <c r="F25" s="202">
        <v>0</v>
      </c>
      <c r="G25" s="71">
        <v>0</v>
      </c>
      <c r="H25" s="71">
        <v>0</v>
      </c>
    </row>
    <row r="26" spans="1:8" ht="26.25" customHeight="1" x14ac:dyDescent="0.2">
      <c r="A26" s="203"/>
      <c r="B26" s="200" t="s">
        <v>30</v>
      </c>
      <c r="C26" s="211" t="s">
        <v>303</v>
      </c>
      <c r="D26" s="212" t="s">
        <v>306</v>
      </c>
      <c r="E26" s="202">
        <v>3400000000</v>
      </c>
      <c r="F26" s="202">
        <v>100</v>
      </c>
      <c r="G26" s="71">
        <f>G27</f>
        <v>630.60500000000002</v>
      </c>
      <c r="H26" s="71">
        <v>0</v>
      </c>
    </row>
    <row r="27" spans="1:8" ht="12.75" customHeight="1" x14ac:dyDescent="0.2">
      <c r="A27" s="203"/>
      <c r="B27" s="200" t="s">
        <v>31</v>
      </c>
      <c r="C27" s="211" t="s">
        <v>303</v>
      </c>
      <c r="D27" s="212" t="s">
        <v>306</v>
      </c>
      <c r="E27" s="202">
        <v>3400000000</v>
      </c>
      <c r="F27" s="202">
        <v>120</v>
      </c>
      <c r="G27" s="71">
        <f>SUM('Ведом прил 2 '!F26)</f>
        <v>630.60500000000002</v>
      </c>
      <c r="H27" s="71">
        <v>0</v>
      </c>
    </row>
    <row r="28" spans="1:8" ht="12.75" customHeight="1" x14ac:dyDescent="0.2">
      <c r="A28" s="203"/>
      <c r="B28" s="200" t="s">
        <v>32</v>
      </c>
      <c r="C28" s="211" t="s">
        <v>303</v>
      </c>
      <c r="D28" s="212" t="s">
        <v>306</v>
      </c>
      <c r="E28" s="202">
        <v>3400000000</v>
      </c>
      <c r="F28" s="202">
        <v>200</v>
      </c>
      <c r="G28" s="71">
        <f>G29</f>
        <v>154.53800000000001</v>
      </c>
      <c r="H28" s="71">
        <v>0</v>
      </c>
    </row>
    <row r="29" spans="1:8" ht="12.75" customHeight="1" x14ac:dyDescent="0.2">
      <c r="A29" s="203"/>
      <c r="B29" s="200" t="s">
        <v>33</v>
      </c>
      <c r="C29" s="211" t="s">
        <v>303</v>
      </c>
      <c r="D29" s="212" t="s">
        <v>306</v>
      </c>
      <c r="E29" s="202">
        <v>3400000000</v>
      </c>
      <c r="F29" s="202">
        <v>240</v>
      </c>
      <c r="G29" s="71">
        <f>SUM('Ведом прил 2 '!F28)</f>
        <v>154.53800000000001</v>
      </c>
      <c r="H29" s="71">
        <v>0</v>
      </c>
    </row>
    <row r="30" spans="1:8" hidden="1" x14ac:dyDescent="0.2">
      <c r="A30" s="203"/>
      <c r="B30" s="200" t="s">
        <v>34</v>
      </c>
      <c r="C30" s="211"/>
      <c r="D30" s="212">
        <v>104</v>
      </c>
      <c r="E30" s="199">
        <v>1280952380.9523799</v>
      </c>
      <c r="F30" s="202">
        <v>800</v>
      </c>
      <c r="G30" s="71">
        <v>0</v>
      </c>
      <c r="H30" s="71">
        <v>0</v>
      </c>
    </row>
    <row r="31" spans="1:8" hidden="1" x14ac:dyDescent="0.2">
      <c r="A31" s="203"/>
      <c r="B31" s="200" t="s">
        <v>35</v>
      </c>
      <c r="C31" s="211"/>
      <c r="D31" s="212">
        <v>104</v>
      </c>
      <c r="E31" s="202">
        <v>1192380952.38095</v>
      </c>
      <c r="F31" s="202">
        <v>850</v>
      </c>
      <c r="G31" s="71">
        <v>0</v>
      </c>
      <c r="H31" s="71">
        <v>0</v>
      </c>
    </row>
    <row r="32" spans="1:8" hidden="1" x14ac:dyDescent="0.2">
      <c r="A32" s="203"/>
      <c r="B32" s="200" t="s">
        <v>34</v>
      </c>
      <c r="C32" s="211"/>
      <c r="D32" s="212">
        <v>104</v>
      </c>
      <c r="E32" s="202">
        <v>1103809523.80952</v>
      </c>
      <c r="F32" s="202">
        <v>800</v>
      </c>
      <c r="G32" s="71">
        <f>G33</f>
        <v>0</v>
      </c>
      <c r="H32" s="71"/>
    </row>
    <row r="33" spans="1:9" hidden="1" x14ac:dyDescent="0.2">
      <c r="A33" s="203"/>
      <c r="B33" s="200" t="s">
        <v>35</v>
      </c>
      <c r="C33" s="211"/>
      <c r="D33" s="212">
        <v>104</v>
      </c>
      <c r="E33" s="202">
        <v>1015238095.2381001</v>
      </c>
      <c r="F33" s="202">
        <v>850</v>
      </c>
      <c r="G33" s="71">
        <v>0</v>
      </c>
      <c r="H33" s="71"/>
    </row>
    <row r="34" spans="1:9" x14ac:dyDescent="0.2">
      <c r="A34" s="203"/>
      <c r="B34" s="200" t="s">
        <v>37</v>
      </c>
      <c r="C34" s="211" t="s">
        <v>303</v>
      </c>
      <c r="D34" s="212" t="s">
        <v>306</v>
      </c>
      <c r="E34" s="202">
        <v>3400000000</v>
      </c>
      <c r="F34" s="202">
        <v>500</v>
      </c>
      <c r="G34" s="71">
        <f>G35</f>
        <v>144.27699999999999</v>
      </c>
      <c r="H34" s="71"/>
    </row>
    <row r="35" spans="1:9" x14ac:dyDescent="0.2">
      <c r="A35" s="203"/>
      <c r="B35" s="200" t="s">
        <v>38</v>
      </c>
      <c r="C35" s="211" t="s">
        <v>303</v>
      </c>
      <c r="D35" s="212" t="s">
        <v>306</v>
      </c>
      <c r="E35" s="202">
        <v>3400000000</v>
      </c>
      <c r="F35" s="202">
        <v>540</v>
      </c>
      <c r="G35" s="71">
        <f>SUM('Ведом прил 2 '!F34)</f>
        <v>144.27699999999999</v>
      </c>
      <c r="H35" s="71"/>
    </row>
    <row r="36" spans="1:9" ht="25.5" x14ac:dyDescent="0.2">
      <c r="A36" s="203"/>
      <c r="B36" s="198" t="s">
        <v>36</v>
      </c>
      <c r="C36" s="209" t="s">
        <v>303</v>
      </c>
      <c r="D36" s="210" t="s">
        <v>307</v>
      </c>
      <c r="E36" s="199">
        <v>0</v>
      </c>
      <c r="F36" s="199">
        <v>0</v>
      </c>
      <c r="G36" s="67">
        <f>G37</f>
        <v>38.433999999999997</v>
      </c>
      <c r="H36" s="67">
        <v>0</v>
      </c>
    </row>
    <row r="37" spans="1:9" ht="26.25" customHeight="1" x14ac:dyDescent="0.2">
      <c r="A37" s="203"/>
      <c r="B37" s="200" t="s">
        <v>289</v>
      </c>
      <c r="C37" s="211" t="s">
        <v>303</v>
      </c>
      <c r="D37" s="212" t="s">
        <v>307</v>
      </c>
      <c r="E37" s="202">
        <v>3400000000</v>
      </c>
      <c r="F37" s="202">
        <v>0</v>
      </c>
      <c r="G37" s="71">
        <f>G42</f>
        <v>38.433999999999997</v>
      </c>
      <c r="H37" s="71">
        <v>0</v>
      </c>
    </row>
    <row r="38" spans="1:9" ht="25.5" hidden="1" x14ac:dyDescent="0.2">
      <c r="A38" s="203"/>
      <c r="B38" s="200" t="s">
        <v>28</v>
      </c>
      <c r="C38" s="211"/>
      <c r="D38" s="212">
        <v>106</v>
      </c>
      <c r="E38" s="202" t="s">
        <v>10</v>
      </c>
      <c r="F38" s="202">
        <v>0</v>
      </c>
      <c r="G38" s="71">
        <v>0</v>
      </c>
      <c r="H38" s="71">
        <v>0</v>
      </c>
    </row>
    <row r="39" spans="1:9" hidden="1" x14ac:dyDescent="0.2">
      <c r="A39" s="203"/>
      <c r="B39" s="200" t="s">
        <v>29</v>
      </c>
      <c r="C39" s="211"/>
      <c r="D39" s="212">
        <v>106</v>
      </c>
      <c r="E39" s="202" t="s">
        <v>11</v>
      </c>
      <c r="F39" s="202">
        <v>0</v>
      </c>
      <c r="G39" s="71">
        <v>0</v>
      </c>
      <c r="H39" s="71">
        <v>0</v>
      </c>
    </row>
    <row r="40" spans="1:9" hidden="1" x14ac:dyDescent="0.2">
      <c r="A40" s="203"/>
      <c r="B40" s="200" t="s">
        <v>29</v>
      </c>
      <c r="C40" s="211"/>
      <c r="D40" s="212">
        <v>106</v>
      </c>
      <c r="E40" s="202" t="s">
        <v>11</v>
      </c>
      <c r="F40" s="202">
        <v>0</v>
      </c>
      <c r="G40" s="71">
        <v>0</v>
      </c>
      <c r="H40" s="71">
        <v>0</v>
      </c>
    </row>
    <row r="41" spans="1:9" hidden="1" x14ac:dyDescent="0.2">
      <c r="A41" s="203"/>
      <c r="B41" s="200" t="s">
        <v>29</v>
      </c>
      <c r="C41" s="211"/>
      <c r="D41" s="212">
        <v>106</v>
      </c>
      <c r="E41" s="202" t="s">
        <v>11</v>
      </c>
      <c r="F41" s="202">
        <v>0</v>
      </c>
      <c r="G41" s="71">
        <v>0</v>
      </c>
      <c r="H41" s="71">
        <v>0</v>
      </c>
    </row>
    <row r="42" spans="1:9" x14ac:dyDescent="0.2">
      <c r="A42" s="203"/>
      <c r="B42" s="200" t="s">
        <v>37</v>
      </c>
      <c r="C42" s="211" t="s">
        <v>303</v>
      </c>
      <c r="D42" s="212" t="s">
        <v>307</v>
      </c>
      <c r="E42" s="202">
        <v>3400000000</v>
      </c>
      <c r="F42" s="202">
        <v>500</v>
      </c>
      <c r="G42" s="71">
        <f>G43</f>
        <v>38.433999999999997</v>
      </c>
      <c r="H42" s="71">
        <v>0</v>
      </c>
    </row>
    <row r="43" spans="1:9" x14ac:dyDescent="0.2">
      <c r="A43" s="203"/>
      <c r="B43" s="200" t="s">
        <v>38</v>
      </c>
      <c r="C43" s="211" t="s">
        <v>303</v>
      </c>
      <c r="D43" s="212" t="s">
        <v>307</v>
      </c>
      <c r="E43" s="202">
        <v>3400000000</v>
      </c>
      <c r="F43" s="202">
        <v>540</v>
      </c>
      <c r="G43" s="71">
        <f>SUM('Ведом прил 2 '!F42)</f>
        <v>38.433999999999997</v>
      </c>
      <c r="H43" s="71">
        <v>0</v>
      </c>
    </row>
    <row r="44" spans="1:9" s="11" customFormat="1" x14ac:dyDescent="0.2">
      <c r="A44" s="190"/>
      <c r="B44" s="198" t="s">
        <v>56</v>
      </c>
      <c r="C44" s="209" t="s">
        <v>303</v>
      </c>
      <c r="D44" s="210" t="s">
        <v>308</v>
      </c>
      <c r="E44" s="199">
        <v>0</v>
      </c>
      <c r="F44" s="199">
        <v>0</v>
      </c>
      <c r="G44" s="67">
        <f>G45</f>
        <v>30</v>
      </c>
      <c r="H44" s="67">
        <v>0</v>
      </c>
    </row>
    <row r="45" spans="1:9" x14ac:dyDescent="0.2">
      <c r="A45" s="203"/>
      <c r="B45" s="200" t="s">
        <v>39</v>
      </c>
      <c r="C45" s="211" t="s">
        <v>303</v>
      </c>
      <c r="D45" s="212" t="s">
        <v>308</v>
      </c>
      <c r="E45" s="202" t="s">
        <v>12</v>
      </c>
      <c r="F45" s="202">
        <v>0</v>
      </c>
      <c r="G45" s="71">
        <f>G46</f>
        <v>30</v>
      </c>
      <c r="H45" s="71">
        <v>0</v>
      </c>
    </row>
    <row r="46" spans="1:9" ht="39" customHeight="1" x14ac:dyDescent="0.2">
      <c r="A46" s="203"/>
      <c r="B46" s="200" t="s">
        <v>116</v>
      </c>
      <c r="C46" s="211" t="s">
        <v>303</v>
      </c>
      <c r="D46" s="212" t="s">
        <v>308</v>
      </c>
      <c r="E46" s="202">
        <v>9010000000</v>
      </c>
      <c r="F46" s="202">
        <v>0</v>
      </c>
      <c r="G46" s="71">
        <f>G47</f>
        <v>30</v>
      </c>
      <c r="H46" s="71">
        <v>0</v>
      </c>
    </row>
    <row r="47" spans="1:9" x14ac:dyDescent="0.2">
      <c r="A47" s="190"/>
      <c r="B47" s="200" t="s">
        <v>34</v>
      </c>
      <c r="C47" s="211" t="s">
        <v>303</v>
      </c>
      <c r="D47" s="212" t="s">
        <v>308</v>
      </c>
      <c r="E47" s="202">
        <v>9010000000</v>
      </c>
      <c r="F47" s="202">
        <v>800</v>
      </c>
      <c r="G47" s="71">
        <f>G48</f>
        <v>30</v>
      </c>
      <c r="H47" s="71">
        <v>0</v>
      </c>
      <c r="I47" s="9"/>
    </row>
    <row r="48" spans="1:9" x14ac:dyDescent="0.2">
      <c r="A48" s="190"/>
      <c r="B48" s="200" t="s">
        <v>57</v>
      </c>
      <c r="C48" s="211" t="s">
        <v>303</v>
      </c>
      <c r="D48" s="212" t="s">
        <v>308</v>
      </c>
      <c r="E48" s="202">
        <v>9010000000</v>
      </c>
      <c r="F48" s="202">
        <v>870</v>
      </c>
      <c r="G48" s="71">
        <f>SUM('Ведом прил 2 '!F47)</f>
        <v>30</v>
      </c>
      <c r="H48" s="71">
        <v>0</v>
      </c>
      <c r="I48" s="9"/>
    </row>
    <row r="49" spans="1:8" x14ac:dyDescent="0.2">
      <c r="A49" s="203"/>
      <c r="B49" s="198" t="s">
        <v>40</v>
      </c>
      <c r="C49" s="209" t="s">
        <v>303</v>
      </c>
      <c r="D49" s="210" t="s">
        <v>311</v>
      </c>
      <c r="E49" s="199">
        <v>0</v>
      </c>
      <c r="F49" s="199">
        <v>0</v>
      </c>
      <c r="G49" s="67">
        <f>G50</f>
        <v>36.863</v>
      </c>
      <c r="H49" s="67">
        <f>SUM(H53)</f>
        <v>0</v>
      </c>
    </row>
    <row r="50" spans="1:8" ht="24.75" customHeight="1" x14ac:dyDescent="0.2">
      <c r="A50" s="203"/>
      <c r="B50" s="200" t="s">
        <v>289</v>
      </c>
      <c r="C50" s="211" t="s">
        <v>303</v>
      </c>
      <c r="D50" s="212" t="s">
        <v>311</v>
      </c>
      <c r="E50" s="202">
        <v>3400000000</v>
      </c>
      <c r="F50" s="202">
        <v>0</v>
      </c>
      <c r="G50" s="71">
        <f>SUM(G55+G53)</f>
        <v>36.863</v>
      </c>
      <c r="H50" s="71">
        <f>SUM(H53)</f>
        <v>0</v>
      </c>
    </row>
    <row r="51" spans="1:8" ht="7.5" hidden="1" customHeight="1" x14ac:dyDescent="0.2">
      <c r="A51" s="203"/>
      <c r="B51" s="200"/>
      <c r="C51" s="211"/>
      <c r="D51" s="212"/>
      <c r="E51" s="202"/>
      <c r="F51" s="202"/>
      <c r="G51" s="71">
        <v>0</v>
      </c>
      <c r="H51" s="71">
        <v>0</v>
      </c>
    </row>
    <row r="52" spans="1:8" ht="13.5" hidden="1" customHeight="1" x14ac:dyDescent="0.2">
      <c r="A52" s="203"/>
      <c r="B52" s="200"/>
      <c r="C52" s="211"/>
      <c r="D52" s="212"/>
      <c r="E52" s="202"/>
      <c r="F52" s="202"/>
      <c r="G52" s="71"/>
      <c r="H52" s="71"/>
    </row>
    <row r="53" spans="1:8" ht="12.75" customHeight="1" x14ac:dyDescent="0.2">
      <c r="A53" s="203"/>
      <c r="B53" s="200" t="s">
        <v>32</v>
      </c>
      <c r="C53" s="211" t="s">
        <v>303</v>
      </c>
      <c r="D53" s="212" t="s">
        <v>311</v>
      </c>
      <c r="E53" s="202">
        <v>3400000000</v>
      </c>
      <c r="F53" s="202">
        <v>200</v>
      </c>
      <c r="G53" s="71">
        <f>G54</f>
        <v>28</v>
      </c>
      <c r="H53" s="71">
        <f>SUM(H54)</f>
        <v>0</v>
      </c>
    </row>
    <row r="54" spans="1:8" ht="12.75" customHeight="1" x14ac:dyDescent="0.2">
      <c r="A54" s="203"/>
      <c r="B54" s="200" t="s">
        <v>33</v>
      </c>
      <c r="C54" s="211" t="s">
        <v>303</v>
      </c>
      <c r="D54" s="212" t="s">
        <v>311</v>
      </c>
      <c r="E54" s="202">
        <v>3400000000</v>
      </c>
      <c r="F54" s="202">
        <v>240</v>
      </c>
      <c r="G54" s="71">
        <f>SUM('Ведом прил 2 '!F53)</f>
        <v>28</v>
      </c>
      <c r="H54" s="71">
        <f>SUM('Ведом прил 2 '!G53)</f>
        <v>0</v>
      </c>
    </row>
    <row r="55" spans="1:8" x14ac:dyDescent="0.2">
      <c r="A55" s="203">
        <v>0</v>
      </c>
      <c r="B55" s="200" t="s">
        <v>37</v>
      </c>
      <c r="C55" s="211" t="s">
        <v>303</v>
      </c>
      <c r="D55" s="212" t="s">
        <v>311</v>
      </c>
      <c r="E55" s="202">
        <v>3400000000</v>
      </c>
      <c r="F55" s="202">
        <v>500</v>
      </c>
      <c r="G55" s="71">
        <f>G56</f>
        <v>8.8629999999999995</v>
      </c>
      <c r="H55" s="71">
        <v>0</v>
      </c>
    </row>
    <row r="56" spans="1:8" x14ac:dyDescent="0.2">
      <c r="A56" s="203">
        <v>0</v>
      </c>
      <c r="B56" s="200" t="s">
        <v>38</v>
      </c>
      <c r="C56" s="211" t="s">
        <v>303</v>
      </c>
      <c r="D56" s="212" t="s">
        <v>311</v>
      </c>
      <c r="E56" s="202">
        <v>3400000000</v>
      </c>
      <c r="F56" s="202">
        <v>540</v>
      </c>
      <c r="G56" s="71">
        <f>SUM('Ведом прил 2 '!F55)</f>
        <v>8.8629999999999995</v>
      </c>
      <c r="H56" s="71">
        <v>0</v>
      </c>
    </row>
    <row r="57" spans="1:8" hidden="1" x14ac:dyDescent="0.2">
      <c r="A57" s="203"/>
      <c r="B57" s="200" t="s">
        <v>39</v>
      </c>
      <c r="C57" s="211"/>
      <c r="D57" s="212">
        <v>113</v>
      </c>
      <c r="E57" s="202">
        <v>9000000000</v>
      </c>
      <c r="F57" s="202"/>
      <c r="G57" s="71">
        <f>G58</f>
        <v>0</v>
      </c>
      <c r="H57" s="71"/>
    </row>
    <row r="58" spans="1:8" hidden="1" x14ac:dyDescent="0.2">
      <c r="A58" s="203"/>
      <c r="B58" s="200" t="s">
        <v>42</v>
      </c>
      <c r="C58" s="211"/>
      <c r="D58" s="212">
        <v>113</v>
      </c>
      <c r="E58" s="202">
        <v>9000020000</v>
      </c>
      <c r="F58" s="202"/>
      <c r="G58" s="71">
        <f>G59</f>
        <v>0</v>
      </c>
      <c r="H58" s="71"/>
    </row>
    <row r="59" spans="1:8" hidden="1" x14ac:dyDescent="0.2">
      <c r="A59" s="203"/>
      <c r="B59" s="200" t="s">
        <v>59</v>
      </c>
      <c r="C59" s="211"/>
      <c r="D59" s="212">
        <v>113</v>
      </c>
      <c r="E59" s="202">
        <v>9000022000</v>
      </c>
      <c r="F59" s="202"/>
      <c r="G59" s="71">
        <f>G60</f>
        <v>0</v>
      </c>
      <c r="H59" s="71"/>
    </row>
    <row r="60" spans="1:8" hidden="1" x14ac:dyDescent="0.2">
      <c r="A60" s="203"/>
      <c r="B60" s="200" t="s">
        <v>32</v>
      </c>
      <c r="C60" s="211"/>
      <c r="D60" s="212">
        <v>113</v>
      </c>
      <c r="E60" s="202">
        <v>9000022000</v>
      </c>
      <c r="F60" s="202">
        <v>200</v>
      </c>
      <c r="G60" s="71">
        <f>G61</f>
        <v>0</v>
      </c>
      <c r="H60" s="71"/>
    </row>
    <row r="61" spans="1:8" hidden="1" x14ac:dyDescent="0.2">
      <c r="A61" s="203"/>
      <c r="B61" s="200" t="s">
        <v>33</v>
      </c>
      <c r="C61" s="211"/>
      <c r="D61" s="212">
        <v>113</v>
      </c>
      <c r="E61" s="202">
        <v>9000022000</v>
      </c>
      <c r="F61" s="202">
        <v>240</v>
      </c>
      <c r="G61" s="71"/>
      <c r="H61" s="71"/>
    </row>
    <row r="62" spans="1:8" ht="15" x14ac:dyDescent="0.25">
      <c r="A62" s="203"/>
      <c r="B62" s="216" t="s">
        <v>318</v>
      </c>
      <c r="C62" s="217" t="s">
        <v>305</v>
      </c>
      <c r="D62" s="218" t="s">
        <v>304</v>
      </c>
      <c r="E62" s="219"/>
      <c r="F62" s="219"/>
      <c r="G62" s="223">
        <f>SUM(G63)</f>
        <v>138</v>
      </c>
      <c r="H62" s="223">
        <f>SUM(H63)</f>
        <v>138</v>
      </c>
    </row>
    <row r="63" spans="1:8" x14ac:dyDescent="0.2">
      <c r="A63" s="203"/>
      <c r="B63" s="198" t="s">
        <v>123</v>
      </c>
      <c r="C63" s="209" t="s">
        <v>305</v>
      </c>
      <c r="D63" s="210" t="s">
        <v>312</v>
      </c>
      <c r="E63" s="202"/>
      <c r="F63" s="202"/>
      <c r="G63" s="67">
        <f>G64</f>
        <v>138</v>
      </c>
      <c r="H63" s="67">
        <f>G63</f>
        <v>138</v>
      </c>
    </row>
    <row r="64" spans="1:8" ht="26.25" customHeight="1" x14ac:dyDescent="0.2">
      <c r="A64" s="203"/>
      <c r="B64" s="200" t="s">
        <v>289</v>
      </c>
      <c r="C64" s="211" t="s">
        <v>305</v>
      </c>
      <c r="D64" s="212" t="s">
        <v>312</v>
      </c>
      <c r="E64" s="202">
        <v>3400000000</v>
      </c>
      <c r="F64" s="202"/>
      <c r="G64" s="71">
        <f>G65+G67</f>
        <v>138</v>
      </c>
      <c r="H64" s="71">
        <f>G64</f>
        <v>138</v>
      </c>
    </row>
    <row r="65" spans="1:8" ht="22.5" customHeight="1" x14ac:dyDescent="0.2">
      <c r="A65" s="203"/>
      <c r="B65" s="200" t="s">
        <v>30</v>
      </c>
      <c r="C65" s="211" t="s">
        <v>305</v>
      </c>
      <c r="D65" s="212" t="s">
        <v>312</v>
      </c>
      <c r="E65" s="202">
        <v>3400000000</v>
      </c>
      <c r="F65" s="202">
        <v>100</v>
      </c>
      <c r="G65" s="71">
        <f>G66</f>
        <v>130.27600000000001</v>
      </c>
      <c r="H65" s="71">
        <f>H66</f>
        <v>130.27600000000001</v>
      </c>
    </row>
    <row r="66" spans="1:8" ht="12.75" customHeight="1" x14ac:dyDescent="0.2">
      <c r="A66" s="203"/>
      <c r="B66" s="200" t="s">
        <v>31</v>
      </c>
      <c r="C66" s="211" t="s">
        <v>305</v>
      </c>
      <c r="D66" s="212" t="s">
        <v>312</v>
      </c>
      <c r="E66" s="202">
        <v>3400000000</v>
      </c>
      <c r="F66" s="202">
        <v>120</v>
      </c>
      <c r="G66" s="71">
        <f>SUM('Ведом прил 2 '!F64)</f>
        <v>130.27600000000001</v>
      </c>
      <c r="H66" s="71">
        <v>130.27600000000001</v>
      </c>
    </row>
    <row r="67" spans="1:8" ht="12.75" customHeight="1" x14ac:dyDescent="0.2">
      <c r="A67" s="203"/>
      <c r="B67" s="200" t="s">
        <v>32</v>
      </c>
      <c r="C67" s="211" t="s">
        <v>305</v>
      </c>
      <c r="D67" s="212" t="s">
        <v>312</v>
      </c>
      <c r="E67" s="202">
        <v>3400000000</v>
      </c>
      <c r="F67" s="202">
        <v>200</v>
      </c>
      <c r="G67" s="71">
        <f>G68</f>
        <v>7.7240000000000002</v>
      </c>
      <c r="H67" s="71">
        <f>H68</f>
        <v>7.7240000000000002</v>
      </c>
    </row>
    <row r="68" spans="1:8" ht="12.75" customHeight="1" x14ac:dyDescent="0.2">
      <c r="A68" s="203"/>
      <c r="B68" s="200" t="s">
        <v>33</v>
      </c>
      <c r="C68" s="211" t="s">
        <v>305</v>
      </c>
      <c r="D68" s="212" t="s">
        <v>312</v>
      </c>
      <c r="E68" s="202">
        <v>3400000000</v>
      </c>
      <c r="F68" s="202">
        <v>240</v>
      </c>
      <c r="G68" s="71">
        <f>SUM('Ведом прил 2 '!F66)</f>
        <v>7.7240000000000002</v>
      </c>
      <c r="H68" s="71">
        <f>G68</f>
        <v>7.7240000000000002</v>
      </c>
    </row>
    <row r="69" spans="1:8" ht="15.75" customHeight="1" x14ac:dyDescent="0.2">
      <c r="A69" s="203"/>
      <c r="B69" s="216" t="s">
        <v>319</v>
      </c>
      <c r="C69" s="217" t="s">
        <v>312</v>
      </c>
      <c r="D69" s="218" t="s">
        <v>304</v>
      </c>
      <c r="E69" s="225"/>
      <c r="F69" s="225"/>
      <c r="G69" s="223">
        <f>SUM(G70)</f>
        <v>211.91300000000001</v>
      </c>
      <c r="H69" s="223">
        <f>SUM(H70)</f>
        <v>0</v>
      </c>
    </row>
    <row r="70" spans="1:8" ht="26.25" customHeight="1" x14ac:dyDescent="0.2">
      <c r="A70" s="203"/>
      <c r="B70" s="198" t="s">
        <v>124</v>
      </c>
      <c r="C70" s="209" t="s">
        <v>312</v>
      </c>
      <c r="D70" s="210" t="s">
        <v>313</v>
      </c>
      <c r="E70" s="202"/>
      <c r="F70" s="202"/>
      <c r="G70" s="67">
        <f>G71</f>
        <v>211.91300000000001</v>
      </c>
      <c r="H70" s="71"/>
    </row>
    <row r="71" spans="1:8" ht="27" customHeight="1" x14ac:dyDescent="0.2">
      <c r="A71" s="203"/>
      <c r="B71" s="200" t="s">
        <v>289</v>
      </c>
      <c r="C71" s="211" t="s">
        <v>312</v>
      </c>
      <c r="D71" s="212" t="s">
        <v>313</v>
      </c>
      <c r="E71" s="202">
        <v>3400000000</v>
      </c>
      <c r="F71" s="202"/>
      <c r="G71" s="71">
        <f>SUM(G72+G74)</f>
        <v>211.91300000000001</v>
      </c>
      <c r="H71" s="71"/>
    </row>
    <row r="72" spans="1:8" ht="12.75" customHeight="1" x14ac:dyDescent="0.2">
      <c r="A72" s="203"/>
      <c r="B72" s="200" t="s">
        <v>32</v>
      </c>
      <c r="C72" s="211" t="s">
        <v>312</v>
      </c>
      <c r="D72" s="212" t="s">
        <v>313</v>
      </c>
      <c r="E72" s="202">
        <v>3400000000</v>
      </c>
      <c r="F72" s="202">
        <v>200</v>
      </c>
      <c r="G72" s="71">
        <f>G73</f>
        <v>205.91300000000001</v>
      </c>
      <c r="H72" s="71"/>
    </row>
    <row r="73" spans="1:8" ht="12.75" customHeight="1" x14ac:dyDescent="0.2">
      <c r="A73" s="203"/>
      <c r="B73" s="200" t="s">
        <v>33</v>
      </c>
      <c r="C73" s="211" t="s">
        <v>312</v>
      </c>
      <c r="D73" s="212" t="s">
        <v>313</v>
      </c>
      <c r="E73" s="202">
        <v>3400000000</v>
      </c>
      <c r="F73" s="202">
        <v>240</v>
      </c>
      <c r="G73" s="71">
        <f>SUM('Ведом прил 2 '!F70)</f>
        <v>205.91300000000001</v>
      </c>
      <c r="H73" s="71"/>
    </row>
    <row r="74" spans="1:8" x14ac:dyDescent="0.2">
      <c r="A74" s="203"/>
      <c r="B74" s="200" t="s">
        <v>34</v>
      </c>
      <c r="C74" s="211" t="s">
        <v>312</v>
      </c>
      <c r="D74" s="212" t="s">
        <v>313</v>
      </c>
      <c r="E74" s="202">
        <v>3400000000</v>
      </c>
      <c r="F74" s="202">
        <v>800</v>
      </c>
      <c r="G74" s="71">
        <f>G75</f>
        <v>6</v>
      </c>
      <c r="H74" s="71"/>
    </row>
    <row r="75" spans="1:8" x14ac:dyDescent="0.2">
      <c r="A75" s="203"/>
      <c r="B75" s="200" t="s">
        <v>35</v>
      </c>
      <c r="C75" s="211" t="s">
        <v>312</v>
      </c>
      <c r="D75" s="212" t="s">
        <v>313</v>
      </c>
      <c r="E75" s="202">
        <v>3400000000</v>
      </c>
      <c r="F75" s="202">
        <v>850</v>
      </c>
      <c r="G75" s="71">
        <f>SUM('Ведом прил 2 '!F72)</f>
        <v>6</v>
      </c>
      <c r="H75" s="71"/>
    </row>
    <row r="76" spans="1:8" ht="14.25" x14ac:dyDescent="0.2">
      <c r="A76" s="203"/>
      <c r="B76" s="216" t="s">
        <v>320</v>
      </c>
      <c r="C76" s="217" t="s">
        <v>306</v>
      </c>
      <c r="D76" s="218" t="s">
        <v>304</v>
      </c>
      <c r="E76" s="225"/>
      <c r="F76" s="225"/>
      <c r="G76" s="223">
        <f>SUM(G77+G81)</f>
        <v>1378.6220000000001</v>
      </c>
      <c r="H76" s="223">
        <f>SUM(H77+H81)</f>
        <v>117</v>
      </c>
    </row>
    <row r="77" spans="1:8" x14ac:dyDescent="0.2">
      <c r="A77" s="203"/>
      <c r="B77" s="198" t="s">
        <v>331</v>
      </c>
      <c r="C77" s="209" t="s">
        <v>306</v>
      </c>
      <c r="D77" s="210" t="s">
        <v>315</v>
      </c>
      <c r="E77" s="199"/>
      <c r="F77" s="199"/>
      <c r="G77" s="67">
        <f>SUM('Ведом прил 2 '!F73)</f>
        <v>117</v>
      </c>
      <c r="H77" s="67">
        <f>SUM('Ведом прил 2 '!G73)</f>
        <v>117</v>
      </c>
    </row>
    <row r="78" spans="1:8" ht="23.25" customHeight="1" x14ac:dyDescent="0.2">
      <c r="A78" s="203"/>
      <c r="B78" s="200" t="s">
        <v>289</v>
      </c>
      <c r="C78" s="211" t="s">
        <v>306</v>
      </c>
      <c r="D78" s="212" t="s">
        <v>315</v>
      </c>
      <c r="E78" s="202">
        <v>3400000000</v>
      </c>
      <c r="F78" s="202"/>
      <c r="G78" s="71">
        <f>SUM('Ведом прил 2 '!F74)</f>
        <v>117</v>
      </c>
      <c r="H78" s="71">
        <f>SUM('Ведом прил 2 '!G74)</f>
        <v>117</v>
      </c>
    </row>
    <row r="79" spans="1:8" x14ac:dyDescent="0.2">
      <c r="A79" s="203"/>
      <c r="B79" s="200" t="s">
        <v>32</v>
      </c>
      <c r="C79" s="211" t="s">
        <v>306</v>
      </c>
      <c r="D79" s="212" t="s">
        <v>315</v>
      </c>
      <c r="E79" s="202">
        <v>3400000000</v>
      </c>
      <c r="F79" s="202" t="s">
        <v>125</v>
      </c>
      <c r="G79" s="71">
        <f>SUM('Ведом прил 2 '!F75)</f>
        <v>117</v>
      </c>
      <c r="H79" s="71">
        <f>SUM('Ведом прил 2 '!G75)</f>
        <v>117</v>
      </c>
    </row>
    <row r="80" spans="1:8" x14ac:dyDescent="0.2">
      <c r="A80" s="203"/>
      <c r="B80" s="200" t="s">
        <v>33</v>
      </c>
      <c r="C80" s="211" t="s">
        <v>306</v>
      </c>
      <c r="D80" s="212" t="s">
        <v>315</v>
      </c>
      <c r="E80" s="202">
        <v>3400000000</v>
      </c>
      <c r="F80" s="202" t="s">
        <v>126</v>
      </c>
      <c r="G80" s="71">
        <f>SUM('Ведом прил 2 '!F76)</f>
        <v>117</v>
      </c>
      <c r="H80" s="71">
        <f>SUM('Ведом прил 2 '!G76)</f>
        <v>117</v>
      </c>
    </row>
    <row r="81" spans="1:8" ht="13.5" customHeight="1" x14ac:dyDescent="0.2">
      <c r="A81" s="203">
        <v>0</v>
      </c>
      <c r="B81" s="198" t="s">
        <v>46</v>
      </c>
      <c r="C81" s="209" t="s">
        <v>306</v>
      </c>
      <c r="D81" s="210" t="s">
        <v>314</v>
      </c>
      <c r="E81" s="199">
        <v>0</v>
      </c>
      <c r="F81" s="199">
        <v>0</v>
      </c>
      <c r="G81" s="67">
        <f>G82</f>
        <v>1261.6220000000001</v>
      </c>
      <c r="H81" s="67">
        <v>0</v>
      </c>
    </row>
    <row r="82" spans="1:8" ht="37.5" customHeight="1" x14ac:dyDescent="0.2">
      <c r="A82" s="203">
        <v>0</v>
      </c>
      <c r="B82" s="200" t="s">
        <v>290</v>
      </c>
      <c r="C82" s="211" t="s">
        <v>306</v>
      </c>
      <c r="D82" s="212" t="s">
        <v>314</v>
      </c>
      <c r="E82" s="202">
        <v>2400000000</v>
      </c>
      <c r="F82" s="202">
        <v>0</v>
      </c>
      <c r="G82" s="71">
        <f>G89</f>
        <v>1261.6220000000001</v>
      </c>
      <c r="H82" s="71">
        <v>0</v>
      </c>
    </row>
    <row r="83" spans="1:8" ht="38.25" hidden="1" x14ac:dyDescent="0.2">
      <c r="A83" s="203">
        <v>0</v>
      </c>
      <c r="B83" s="200" t="s">
        <v>47</v>
      </c>
      <c r="C83" s="211"/>
      <c r="D83" s="212">
        <v>409</v>
      </c>
      <c r="E83" s="202" t="s">
        <v>13</v>
      </c>
      <c r="F83" s="202">
        <v>0</v>
      </c>
      <c r="G83" s="71">
        <v>0</v>
      </c>
      <c r="H83" s="71">
        <v>0</v>
      </c>
    </row>
    <row r="84" spans="1:8" ht="38.25" hidden="1" x14ac:dyDescent="0.2">
      <c r="A84" s="203">
        <v>0</v>
      </c>
      <c r="B84" s="200" t="s">
        <v>47</v>
      </c>
      <c r="C84" s="211"/>
      <c r="D84" s="212">
        <v>409</v>
      </c>
      <c r="E84" s="202" t="s">
        <v>13</v>
      </c>
      <c r="F84" s="202">
        <v>0</v>
      </c>
      <c r="G84" s="71">
        <v>0</v>
      </c>
      <c r="H84" s="71">
        <v>0</v>
      </c>
    </row>
    <row r="85" spans="1:8" hidden="1" x14ac:dyDescent="0.2">
      <c r="A85" s="203">
        <v>0</v>
      </c>
      <c r="B85" s="200" t="s">
        <v>42</v>
      </c>
      <c r="C85" s="211"/>
      <c r="D85" s="212">
        <v>409</v>
      </c>
      <c r="E85" s="202" t="s">
        <v>14</v>
      </c>
      <c r="F85" s="202">
        <v>0</v>
      </c>
      <c r="G85" s="71">
        <v>0</v>
      </c>
      <c r="H85" s="71">
        <v>0</v>
      </c>
    </row>
    <row r="86" spans="1:8" hidden="1" x14ac:dyDescent="0.2">
      <c r="A86" s="203">
        <v>0</v>
      </c>
      <c r="B86" s="200" t="s">
        <v>42</v>
      </c>
      <c r="C86" s="211"/>
      <c r="D86" s="212">
        <v>409</v>
      </c>
      <c r="E86" s="202" t="s">
        <v>14</v>
      </c>
      <c r="F86" s="202">
        <v>0</v>
      </c>
      <c r="G86" s="71">
        <v>0</v>
      </c>
      <c r="H86" s="71">
        <v>0</v>
      </c>
    </row>
    <row r="87" spans="1:8" hidden="1" x14ac:dyDescent="0.2">
      <c r="A87" s="203">
        <v>0</v>
      </c>
      <c r="B87" s="200" t="s">
        <v>42</v>
      </c>
      <c r="C87" s="211"/>
      <c r="D87" s="212">
        <v>409</v>
      </c>
      <c r="E87" s="202" t="s">
        <v>14</v>
      </c>
      <c r="F87" s="202">
        <v>0</v>
      </c>
      <c r="G87" s="71">
        <v>0</v>
      </c>
      <c r="H87" s="71">
        <v>0</v>
      </c>
    </row>
    <row r="88" spans="1:8" hidden="1" x14ac:dyDescent="0.2">
      <c r="A88" s="203">
        <v>0</v>
      </c>
      <c r="B88" s="200" t="s">
        <v>42</v>
      </c>
      <c r="C88" s="211"/>
      <c r="D88" s="212">
        <v>409</v>
      </c>
      <c r="E88" s="202" t="s">
        <v>14</v>
      </c>
      <c r="F88" s="202">
        <v>0</v>
      </c>
      <c r="G88" s="71">
        <v>0</v>
      </c>
      <c r="H88" s="71">
        <v>0</v>
      </c>
    </row>
    <row r="89" spans="1:8" ht="12.75" customHeight="1" x14ac:dyDescent="0.2">
      <c r="A89" s="203">
        <v>0</v>
      </c>
      <c r="B89" s="200" t="s">
        <v>32</v>
      </c>
      <c r="C89" s="211" t="s">
        <v>306</v>
      </c>
      <c r="D89" s="212" t="s">
        <v>314</v>
      </c>
      <c r="E89" s="202">
        <v>2400000000</v>
      </c>
      <c r="F89" s="202">
        <v>200</v>
      </c>
      <c r="G89" s="71">
        <f>G90</f>
        <v>1261.6220000000001</v>
      </c>
      <c r="H89" s="71">
        <v>0</v>
      </c>
    </row>
    <row r="90" spans="1:8" ht="12.75" customHeight="1" x14ac:dyDescent="0.2">
      <c r="A90" s="203">
        <v>0</v>
      </c>
      <c r="B90" s="200" t="s">
        <v>33</v>
      </c>
      <c r="C90" s="211" t="s">
        <v>306</v>
      </c>
      <c r="D90" s="212" t="s">
        <v>314</v>
      </c>
      <c r="E90" s="202">
        <v>2400000000</v>
      </c>
      <c r="F90" s="202">
        <v>240</v>
      </c>
      <c r="G90" s="71">
        <f>SUM('Ведом прил 2 '!F86)</f>
        <v>1261.6220000000001</v>
      </c>
      <c r="H90" s="71">
        <v>0</v>
      </c>
    </row>
    <row r="91" spans="1:8" ht="16.5" customHeight="1" x14ac:dyDescent="0.2">
      <c r="A91" s="203"/>
      <c r="B91" s="216" t="s">
        <v>321</v>
      </c>
      <c r="C91" s="217" t="s">
        <v>315</v>
      </c>
      <c r="D91" s="218" t="s">
        <v>304</v>
      </c>
      <c r="E91" s="225"/>
      <c r="F91" s="225"/>
      <c r="G91" s="223">
        <f>SUM(G92+G96)</f>
        <v>1821.194</v>
      </c>
      <c r="H91" s="223"/>
    </row>
    <row r="92" spans="1:8" ht="15.75" customHeight="1" x14ac:dyDescent="0.2">
      <c r="A92" s="203"/>
      <c r="B92" s="198" t="s">
        <v>298</v>
      </c>
      <c r="C92" s="209" t="s">
        <v>315</v>
      </c>
      <c r="D92" s="210" t="s">
        <v>305</v>
      </c>
      <c r="E92" s="199"/>
      <c r="F92" s="204"/>
      <c r="G92" s="67">
        <f>G93</f>
        <v>811.75800000000004</v>
      </c>
      <c r="H92" s="67">
        <f>H93</f>
        <v>0</v>
      </c>
    </row>
    <row r="93" spans="1:8" ht="26.25" customHeight="1" x14ac:dyDescent="0.2">
      <c r="A93" s="203"/>
      <c r="B93" s="200" t="s">
        <v>289</v>
      </c>
      <c r="C93" s="211" t="s">
        <v>315</v>
      </c>
      <c r="D93" s="212" t="s">
        <v>305</v>
      </c>
      <c r="E93" s="202">
        <v>3400000000</v>
      </c>
      <c r="F93" s="205"/>
      <c r="G93" s="71">
        <f>SUM(G94)</f>
        <v>811.75800000000004</v>
      </c>
      <c r="H93" s="71">
        <f t="shared" ref="H93:H94" si="0">H94</f>
        <v>0</v>
      </c>
    </row>
    <row r="94" spans="1:8" ht="25.5" customHeight="1" x14ac:dyDescent="0.2">
      <c r="A94" s="203"/>
      <c r="B94" s="200" t="s">
        <v>30</v>
      </c>
      <c r="C94" s="211" t="s">
        <v>315</v>
      </c>
      <c r="D94" s="212" t="s">
        <v>305</v>
      </c>
      <c r="E94" s="202">
        <v>3400000000</v>
      </c>
      <c r="F94" s="205">
        <v>100</v>
      </c>
      <c r="G94" s="71">
        <f>SUM(G95)</f>
        <v>811.75800000000004</v>
      </c>
      <c r="H94" s="71">
        <f t="shared" si="0"/>
        <v>0</v>
      </c>
    </row>
    <row r="95" spans="1:8" ht="17.25" customHeight="1" x14ac:dyDescent="0.2">
      <c r="A95" s="203"/>
      <c r="B95" s="200" t="s">
        <v>58</v>
      </c>
      <c r="C95" s="211" t="s">
        <v>315</v>
      </c>
      <c r="D95" s="212" t="s">
        <v>305</v>
      </c>
      <c r="E95" s="202">
        <v>3400000000</v>
      </c>
      <c r="F95" s="205">
        <v>110</v>
      </c>
      <c r="G95" s="71">
        <f>SUM('Ведом прил 2 '!F90)</f>
        <v>811.75800000000004</v>
      </c>
      <c r="H95" s="71">
        <v>0</v>
      </c>
    </row>
    <row r="96" spans="1:8" s="7" customFormat="1" ht="12" customHeight="1" x14ac:dyDescent="0.2">
      <c r="A96" s="203"/>
      <c r="B96" s="198" t="s">
        <v>65</v>
      </c>
      <c r="C96" s="209" t="s">
        <v>315</v>
      </c>
      <c r="D96" s="210" t="s">
        <v>312</v>
      </c>
      <c r="E96" s="199"/>
      <c r="F96" s="199"/>
      <c r="G96" s="67">
        <f>G126+G102</f>
        <v>1009.436</v>
      </c>
      <c r="H96" s="67">
        <f>H126</f>
        <v>0</v>
      </c>
    </row>
    <row r="97" spans="1:8" s="7" customFormat="1" ht="25.5" hidden="1" x14ac:dyDescent="0.2">
      <c r="A97" s="203"/>
      <c r="B97" s="200" t="s">
        <v>98</v>
      </c>
      <c r="C97" s="211"/>
      <c r="D97" s="212">
        <v>503</v>
      </c>
      <c r="E97" s="202">
        <v>900000000</v>
      </c>
      <c r="F97" s="202"/>
      <c r="G97" s="71">
        <f>G98+G106</f>
        <v>1009.436</v>
      </c>
      <c r="H97" s="71">
        <f>H98+H106</f>
        <v>0</v>
      </c>
    </row>
    <row r="98" spans="1:8" s="7" customFormat="1" ht="38.25" hidden="1" x14ac:dyDescent="0.2">
      <c r="A98" s="203"/>
      <c r="B98" s="200" t="s">
        <v>64</v>
      </c>
      <c r="C98" s="211"/>
      <c r="D98" s="212">
        <v>503</v>
      </c>
      <c r="E98" s="202" t="s">
        <v>23</v>
      </c>
      <c r="F98" s="202"/>
      <c r="G98" s="71">
        <f>G99+G103</f>
        <v>1009.436</v>
      </c>
      <c r="H98" s="71">
        <f>H99+H103</f>
        <v>0</v>
      </c>
    </row>
    <row r="99" spans="1:8" s="7" customFormat="1" hidden="1" x14ac:dyDescent="0.2">
      <c r="A99" s="203"/>
      <c r="B99" s="200" t="s">
        <v>72</v>
      </c>
      <c r="C99" s="211"/>
      <c r="D99" s="212">
        <v>503</v>
      </c>
      <c r="E99" s="202" t="s">
        <v>70</v>
      </c>
      <c r="F99" s="202"/>
      <c r="G99" s="71">
        <f>G100</f>
        <v>0</v>
      </c>
      <c r="H99" s="71">
        <f t="shared" ref="H99:H100" si="1">H100</f>
        <v>0</v>
      </c>
    </row>
    <row r="100" spans="1:8" s="7" customFormat="1" hidden="1" x14ac:dyDescent="0.2">
      <c r="A100" s="203"/>
      <c r="B100" s="200" t="s">
        <v>32</v>
      </c>
      <c r="C100" s="211"/>
      <c r="D100" s="212">
        <v>503</v>
      </c>
      <c r="E100" s="202" t="s">
        <v>70</v>
      </c>
      <c r="F100" s="202">
        <v>200</v>
      </c>
      <c r="G100" s="71">
        <f>G101</f>
        <v>0</v>
      </c>
      <c r="H100" s="71">
        <f t="shared" si="1"/>
        <v>0</v>
      </c>
    </row>
    <row r="101" spans="1:8" s="7" customFormat="1" hidden="1" x14ac:dyDescent="0.2">
      <c r="A101" s="203"/>
      <c r="B101" s="200" t="s">
        <v>33</v>
      </c>
      <c r="C101" s="211"/>
      <c r="D101" s="212">
        <v>503</v>
      </c>
      <c r="E101" s="202" t="s">
        <v>70</v>
      </c>
      <c r="F101" s="202">
        <v>240</v>
      </c>
      <c r="G101" s="71"/>
      <c r="H101" s="71"/>
    </row>
    <row r="102" spans="1:8" s="7" customFormat="1" ht="27" customHeight="1" x14ac:dyDescent="0.2">
      <c r="A102" s="203"/>
      <c r="B102" s="200" t="s">
        <v>289</v>
      </c>
      <c r="C102" s="211" t="s">
        <v>315</v>
      </c>
      <c r="D102" s="212" t="s">
        <v>312</v>
      </c>
      <c r="E102" s="202">
        <v>3400000000</v>
      </c>
      <c r="F102" s="202"/>
      <c r="G102" s="71">
        <f>G103</f>
        <v>1009.436</v>
      </c>
      <c r="H102" s="71"/>
    </row>
    <row r="103" spans="1:8" s="7" customFormat="1" hidden="1" x14ac:dyDescent="0.2">
      <c r="A103" s="203"/>
      <c r="B103" s="200" t="s">
        <v>90</v>
      </c>
      <c r="C103" s="211"/>
      <c r="D103" s="212">
        <v>503</v>
      </c>
      <c r="E103" s="202">
        <v>4000000000</v>
      </c>
      <c r="F103" s="202"/>
      <c r="G103" s="71">
        <f t="shared" ref="G103:G104" si="2">G104</f>
        <v>1009.436</v>
      </c>
      <c r="H103" s="71"/>
    </row>
    <row r="104" spans="1:8" s="7" customFormat="1" ht="12.75" customHeight="1" x14ac:dyDescent="0.2">
      <c r="A104" s="203"/>
      <c r="B104" s="200" t="s">
        <v>32</v>
      </c>
      <c r="C104" s="211" t="s">
        <v>315</v>
      </c>
      <c r="D104" s="212" t="s">
        <v>312</v>
      </c>
      <c r="E104" s="202">
        <v>3400000000</v>
      </c>
      <c r="F104" s="202">
        <v>200</v>
      </c>
      <c r="G104" s="71">
        <f t="shared" si="2"/>
        <v>1009.436</v>
      </c>
      <c r="H104" s="71"/>
    </row>
    <row r="105" spans="1:8" s="7" customFormat="1" ht="12.75" customHeight="1" x14ac:dyDescent="0.2">
      <c r="A105" s="203"/>
      <c r="B105" s="200" t="s">
        <v>33</v>
      </c>
      <c r="C105" s="211" t="s">
        <v>315</v>
      </c>
      <c r="D105" s="212" t="s">
        <v>312</v>
      </c>
      <c r="E105" s="202">
        <v>3400000000</v>
      </c>
      <c r="F105" s="202">
        <v>240</v>
      </c>
      <c r="G105" s="71">
        <f>SUM('Ведом прил 2 '!F100)</f>
        <v>1009.436</v>
      </c>
      <c r="H105" s="71"/>
    </row>
    <row r="106" spans="1:8" s="7" customFormat="1" ht="0.75" hidden="1" customHeight="1" x14ac:dyDescent="0.2">
      <c r="A106" s="203"/>
      <c r="B106" s="200" t="s">
        <v>48</v>
      </c>
      <c r="C106" s="211"/>
      <c r="D106" s="212">
        <v>503</v>
      </c>
      <c r="E106" s="202" t="s">
        <v>87</v>
      </c>
      <c r="F106" s="202"/>
      <c r="G106" s="71">
        <f>G107</f>
        <v>0</v>
      </c>
      <c r="H106" s="71"/>
    </row>
    <row r="107" spans="1:8" s="7" customFormat="1" ht="25.5" hidden="1" x14ac:dyDescent="0.2">
      <c r="A107" s="203"/>
      <c r="B107" s="200" t="s">
        <v>100</v>
      </c>
      <c r="C107" s="211"/>
      <c r="D107" s="212">
        <v>503</v>
      </c>
      <c r="E107" s="202" t="s">
        <v>99</v>
      </c>
      <c r="F107" s="202"/>
      <c r="G107" s="71">
        <f>G108</f>
        <v>0</v>
      </c>
      <c r="H107" s="71"/>
    </row>
    <row r="108" spans="1:8" s="7" customFormat="1" hidden="1" x14ac:dyDescent="0.2">
      <c r="A108" s="203"/>
      <c r="B108" s="200" t="s">
        <v>32</v>
      </c>
      <c r="C108" s="211"/>
      <c r="D108" s="212">
        <v>503</v>
      </c>
      <c r="E108" s="202" t="s">
        <v>99</v>
      </c>
      <c r="F108" s="202">
        <v>200</v>
      </c>
      <c r="G108" s="71">
        <f>G109</f>
        <v>0</v>
      </c>
      <c r="H108" s="71"/>
    </row>
    <row r="109" spans="1:8" s="7" customFormat="1" hidden="1" x14ac:dyDescent="0.2">
      <c r="A109" s="203"/>
      <c r="B109" s="200" t="s">
        <v>33</v>
      </c>
      <c r="C109" s="211"/>
      <c r="D109" s="212">
        <v>503</v>
      </c>
      <c r="E109" s="202" t="s">
        <v>99</v>
      </c>
      <c r="F109" s="202">
        <v>240</v>
      </c>
      <c r="G109" s="71"/>
      <c r="H109" s="71"/>
    </row>
    <row r="110" spans="1:8" s="7" customFormat="1" ht="1.5" hidden="1" customHeight="1" x14ac:dyDescent="0.2">
      <c r="A110" s="190"/>
      <c r="B110" s="198" t="s">
        <v>97</v>
      </c>
      <c r="C110" s="209"/>
      <c r="D110" s="210">
        <v>602</v>
      </c>
      <c r="E110" s="199"/>
      <c r="F110" s="199"/>
      <c r="G110" s="67">
        <f>G111</f>
        <v>0</v>
      </c>
      <c r="H110" s="67">
        <f>H111</f>
        <v>0</v>
      </c>
    </row>
    <row r="111" spans="1:8" s="7" customFormat="1" hidden="1" x14ac:dyDescent="0.2">
      <c r="A111" s="203"/>
      <c r="B111" s="200" t="s">
        <v>39</v>
      </c>
      <c r="C111" s="211"/>
      <c r="D111" s="212">
        <v>602</v>
      </c>
      <c r="E111" s="202">
        <v>9000000000</v>
      </c>
      <c r="F111" s="202"/>
      <c r="G111" s="71">
        <f>G112+G117</f>
        <v>0</v>
      </c>
      <c r="H111" s="71">
        <f>H112+H117</f>
        <v>0</v>
      </c>
    </row>
    <row r="112" spans="1:8" s="7" customFormat="1" ht="25.5" hidden="1" x14ac:dyDescent="0.2">
      <c r="A112" s="203"/>
      <c r="B112" s="200" t="s">
        <v>66</v>
      </c>
      <c r="C112" s="211"/>
      <c r="D112" s="212">
        <v>602</v>
      </c>
      <c r="E112" s="202">
        <v>9000070000</v>
      </c>
      <c r="F112" s="202"/>
      <c r="G112" s="71">
        <f t="shared" ref="G112:H115" si="3">G113</f>
        <v>0</v>
      </c>
      <c r="H112" s="71">
        <f t="shared" si="3"/>
        <v>0</v>
      </c>
    </row>
    <row r="113" spans="1:8" s="7" customFormat="1" hidden="1" x14ac:dyDescent="0.2">
      <c r="A113" s="203"/>
      <c r="B113" s="76" t="s">
        <v>91</v>
      </c>
      <c r="C113" s="213"/>
      <c r="D113" s="212">
        <v>602</v>
      </c>
      <c r="E113" s="202">
        <v>9000076000</v>
      </c>
      <c r="F113" s="202"/>
      <c r="G113" s="71">
        <f t="shared" si="3"/>
        <v>0</v>
      </c>
      <c r="H113" s="71">
        <f t="shared" si="3"/>
        <v>0</v>
      </c>
    </row>
    <row r="114" spans="1:8" s="7" customFormat="1" ht="25.5" hidden="1" x14ac:dyDescent="0.2">
      <c r="A114" s="203"/>
      <c r="B114" s="76" t="s">
        <v>94</v>
      </c>
      <c r="C114" s="213"/>
      <c r="D114" s="212">
        <v>602</v>
      </c>
      <c r="E114" s="202">
        <v>9000076230</v>
      </c>
      <c r="F114" s="202"/>
      <c r="G114" s="71">
        <f t="shared" si="3"/>
        <v>0</v>
      </c>
      <c r="H114" s="71">
        <f t="shared" si="3"/>
        <v>0</v>
      </c>
    </row>
    <row r="115" spans="1:8" s="7" customFormat="1" hidden="1" x14ac:dyDescent="0.2">
      <c r="A115" s="203"/>
      <c r="B115" s="200" t="s">
        <v>32</v>
      </c>
      <c r="C115" s="211"/>
      <c r="D115" s="212">
        <v>602</v>
      </c>
      <c r="E115" s="202">
        <v>9000076230</v>
      </c>
      <c r="F115" s="202">
        <v>200</v>
      </c>
      <c r="G115" s="71">
        <f t="shared" si="3"/>
        <v>0</v>
      </c>
      <c r="H115" s="71">
        <f t="shared" si="3"/>
        <v>0</v>
      </c>
    </row>
    <row r="116" spans="1:8" s="7" customFormat="1" hidden="1" x14ac:dyDescent="0.2">
      <c r="A116" s="203"/>
      <c r="B116" s="200" t="s">
        <v>33</v>
      </c>
      <c r="C116" s="211"/>
      <c r="D116" s="212">
        <v>602</v>
      </c>
      <c r="E116" s="202">
        <v>9000076230</v>
      </c>
      <c r="F116" s="202">
        <v>240</v>
      </c>
      <c r="G116" s="71"/>
      <c r="H116" s="71"/>
    </row>
    <row r="117" spans="1:8" s="7" customFormat="1" ht="51" hidden="1" x14ac:dyDescent="0.2">
      <c r="A117" s="203"/>
      <c r="B117" s="200" t="s">
        <v>48</v>
      </c>
      <c r="C117" s="211"/>
      <c r="D117" s="212">
        <v>602</v>
      </c>
      <c r="E117" s="202" t="s">
        <v>15</v>
      </c>
      <c r="F117" s="202"/>
      <c r="G117" s="71">
        <f>G118</f>
        <v>0</v>
      </c>
      <c r="H117" s="71"/>
    </row>
    <row r="118" spans="1:8" s="7" customFormat="1" hidden="1" x14ac:dyDescent="0.2">
      <c r="A118" s="203"/>
      <c r="B118" s="200" t="s">
        <v>95</v>
      </c>
      <c r="C118" s="211"/>
      <c r="D118" s="212">
        <v>602</v>
      </c>
      <c r="E118" s="202" t="s">
        <v>96</v>
      </c>
      <c r="F118" s="202"/>
      <c r="G118" s="71">
        <f>G119</f>
        <v>0</v>
      </c>
      <c r="H118" s="71"/>
    </row>
    <row r="119" spans="1:8" s="7" customFormat="1" hidden="1" x14ac:dyDescent="0.2">
      <c r="A119" s="203"/>
      <c r="B119" s="200" t="s">
        <v>32</v>
      </c>
      <c r="C119" s="211"/>
      <c r="D119" s="212">
        <v>602</v>
      </c>
      <c r="E119" s="202" t="s">
        <v>96</v>
      </c>
      <c r="F119" s="202">
        <v>200</v>
      </c>
      <c r="G119" s="71">
        <f>G120</f>
        <v>0</v>
      </c>
      <c r="H119" s="71"/>
    </row>
    <row r="120" spans="1:8" s="7" customFormat="1" hidden="1" x14ac:dyDescent="0.2">
      <c r="A120" s="203"/>
      <c r="B120" s="200" t="s">
        <v>33</v>
      </c>
      <c r="C120" s="211"/>
      <c r="D120" s="212">
        <v>602</v>
      </c>
      <c r="E120" s="202" t="s">
        <v>96</v>
      </c>
      <c r="F120" s="202">
        <v>240</v>
      </c>
      <c r="G120" s="71"/>
      <c r="H120" s="71"/>
    </row>
    <row r="121" spans="1:8" s="7" customFormat="1" hidden="1" x14ac:dyDescent="0.2">
      <c r="A121" s="190"/>
      <c r="B121" s="198" t="s">
        <v>103</v>
      </c>
      <c r="C121" s="209"/>
      <c r="D121" s="210">
        <v>605</v>
      </c>
      <c r="E121" s="199"/>
      <c r="F121" s="199"/>
      <c r="G121" s="67">
        <f>G122</f>
        <v>0</v>
      </c>
      <c r="H121" s="67">
        <f>H122</f>
        <v>0</v>
      </c>
    </row>
    <row r="122" spans="1:8" s="7" customFormat="1" hidden="1" x14ac:dyDescent="0.2">
      <c r="A122" s="203"/>
      <c r="B122" s="200" t="s">
        <v>39</v>
      </c>
      <c r="C122" s="211"/>
      <c r="D122" s="212">
        <v>605</v>
      </c>
      <c r="E122" s="202">
        <v>9000000000</v>
      </c>
      <c r="F122" s="202"/>
      <c r="G122" s="71">
        <f>G123</f>
        <v>0</v>
      </c>
      <c r="H122" s="71">
        <f>H123</f>
        <v>0</v>
      </c>
    </row>
    <row r="123" spans="1:8" s="7" customFormat="1" hidden="1" x14ac:dyDescent="0.2">
      <c r="A123" s="203"/>
      <c r="B123" s="206" t="s">
        <v>115</v>
      </c>
      <c r="C123" s="206"/>
      <c r="D123" s="212">
        <v>605</v>
      </c>
      <c r="E123" s="202">
        <v>9060000000</v>
      </c>
      <c r="F123" s="202"/>
      <c r="G123" s="71">
        <f>G124</f>
        <v>0</v>
      </c>
      <c r="H123" s="71">
        <f t="shared" ref="H123:H124" si="4">H124</f>
        <v>0</v>
      </c>
    </row>
    <row r="124" spans="1:8" s="7" customFormat="1" hidden="1" x14ac:dyDescent="0.2">
      <c r="A124" s="203"/>
      <c r="B124" s="200" t="s">
        <v>102</v>
      </c>
      <c r="C124" s="211"/>
      <c r="D124" s="212">
        <v>605</v>
      </c>
      <c r="E124" s="202">
        <v>9060000000</v>
      </c>
      <c r="F124" s="202">
        <v>200</v>
      </c>
      <c r="G124" s="71">
        <f>G125</f>
        <v>0</v>
      </c>
      <c r="H124" s="71">
        <f t="shared" si="4"/>
        <v>0</v>
      </c>
    </row>
    <row r="125" spans="1:8" s="7" customFormat="1" hidden="1" x14ac:dyDescent="0.2">
      <c r="A125" s="203"/>
      <c r="B125" s="200" t="s">
        <v>33</v>
      </c>
      <c r="C125" s="211"/>
      <c r="D125" s="212">
        <v>605</v>
      </c>
      <c r="E125" s="202">
        <v>9060000000</v>
      </c>
      <c r="F125" s="202">
        <v>240</v>
      </c>
      <c r="G125" s="71">
        <v>0</v>
      </c>
      <c r="H125" s="71">
        <v>0</v>
      </c>
    </row>
    <row r="126" spans="1:8" s="7" customFormat="1" ht="52.5" hidden="1" customHeight="1" x14ac:dyDescent="0.2">
      <c r="A126" s="203"/>
      <c r="B126" s="200" t="s">
        <v>130</v>
      </c>
      <c r="C126" s="211"/>
      <c r="D126" s="212">
        <v>503</v>
      </c>
      <c r="E126" s="202">
        <v>4500000000</v>
      </c>
      <c r="F126" s="202"/>
      <c r="G126" s="71">
        <f>G127</f>
        <v>0</v>
      </c>
      <c r="H126" s="71">
        <f>H127</f>
        <v>0</v>
      </c>
    </row>
    <row r="127" spans="1:8" s="7" customFormat="1" ht="28.5" hidden="1" customHeight="1" x14ac:dyDescent="0.2">
      <c r="A127" s="203"/>
      <c r="B127" s="200" t="s">
        <v>32</v>
      </c>
      <c r="C127" s="211"/>
      <c r="D127" s="212">
        <v>503</v>
      </c>
      <c r="E127" s="202">
        <v>4500000000</v>
      </c>
      <c r="F127" s="202">
        <v>200</v>
      </c>
      <c r="G127" s="71">
        <f>G128</f>
        <v>0</v>
      </c>
      <c r="H127" s="71">
        <f>H128</f>
        <v>0</v>
      </c>
    </row>
    <row r="128" spans="1:8" s="7" customFormat="1" ht="40.5" hidden="1" customHeight="1" x14ac:dyDescent="0.2">
      <c r="A128" s="203"/>
      <c r="B128" s="200" t="s">
        <v>33</v>
      </c>
      <c r="C128" s="211"/>
      <c r="D128" s="212">
        <v>503</v>
      </c>
      <c r="E128" s="202">
        <v>4500000000</v>
      </c>
      <c r="F128" s="202">
        <v>240</v>
      </c>
      <c r="G128" s="71"/>
      <c r="H128" s="71"/>
    </row>
    <row r="129" spans="1:8" s="7" customFormat="1" ht="17.25" customHeight="1" x14ac:dyDescent="0.2">
      <c r="A129" s="203"/>
      <c r="B129" s="216" t="s">
        <v>322</v>
      </c>
      <c r="C129" s="217" t="s">
        <v>316</v>
      </c>
      <c r="D129" s="218" t="s">
        <v>304</v>
      </c>
      <c r="E129" s="225"/>
      <c r="F129" s="225"/>
      <c r="G129" s="223">
        <f>SUM(G130+G136)</f>
        <v>1014.74</v>
      </c>
      <c r="H129" s="223">
        <f>SUM(H130+H136)</f>
        <v>1007.154</v>
      </c>
    </row>
    <row r="130" spans="1:8" s="7" customFormat="1" ht="15.75" customHeight="1" x14ac:dyDescent="0.2">
      <c r="A130" s="203"/>
      <c r="B130" s="198" t="s">
        <v>131</v>
      </c>
      <c r="C130" s="209" t="s">
        <v>316</v>
      </c>
      <c r="D130" s="210" t="s">
        <v>305</v>
      </c>
      <c r="E130" s="202"/>
      <c r="F130" s="202"/>
      <c r="G130" s="67">
        <f>G131</f>
        <v>1007.154</v>
      </c>
      <c r="H130" s="67">
        <f>H131</f>
        <v>1007.154</v>
      </c>
    </row>
    <row r="131" spans="1:8" s="7" customFormat="1" ht="24.75" customHeight="1" x14ac:dyDescent="0.2">
      <c r="A131" s="203"/>
      <c r="B131" s="200" t="s">
        <v>289</v>
      </c>
      <c r="C131" s="211" t="s">
        <v>316</v>
      </c>
      <c r="D131" s="212" t="s">
        <v>305</v>
      </c>
      <c r="E131" s="202">
        <v>3400000000</v>
      </c>
      <c r="F131" s="202"/>
      <c r="G131" s="71">
        <f>G132+G134</f>
        <v>1007.154</v>
      </c>
      <c r="H131" s="71">
        <f>H132+H134</f>
        <v>1007.154</v>
      </c>
    </row>
    <row r="132" spans="1:8" s="7" customFormat="1" ht="27" customHeight="1" x14ac:dyDescent="0.2">
      <c r="A132" s="203"/>
      <c r="B132" s="200" t="s">
        <v>30</v>
      </c>
      <c r="C132" s="211" t="s">
        <v>316</v>
      </c>
      <c r="D132" s="212" t="s">
        <v>305</v>
      </c>
      <c r="E132" s="202">
        <v>3400000000</v>
      </c>
      <c r="F132" s="202">
        <v>100</v>
      </c>
      <c r="G132" s="71">
        <f>G133</f>
        <v>561.46799999999996</v>
      </c>
      <c r="H132" s="71">
        <f>H133</f>
        <v>561.46799999999996</v>
      </c>
    </row>
    <row r="133" spans="1:8" s="7" customFormat="1" ht="12.75" customHeight="1" x14ac:dyDescent="0.2">
      <c r="A133" s="203"/>
      <c r="B133" s="200" t="s">
        <v>58</v>
      </c>
      <c r="C133" s="211" t="s">
        <v>316</v>
      </c>
      <c r="D133" s="212" t="s">
        <v>305</v>
      </c>
      <c r="E133" s="202">
        <v>3400000000</v>
      </c>
      <c r="F133" s="202">
        <v>110</v>
      </c>
      <c r="G133" s="71">
        <f>SUM('Ведом прил 2 '!F127)</f>
        <v>561.46799999999996</v>
      </c>
      <c r="H133" s="71">
        <f>SUM(G133)</f>
        <v>561.46799999999996</v>
      </c>
    </row>
    <row r="134" spans="1:8" s="7" customFormat="1" ht="12.75" customHeight="1" x14ac:dyDescent="0.2">
      <c r="A134" s="203"/>
      <c r="B134" s="200" t="s">
        <v>32</v>
      </c>
      <c r="C134" s="211" t="s">
        <v>316</v>
      </c>
      <c r="D134" s="212" t="s">
        <v>305</v>
      </c>
      <c r="E134" s="202">
        <v>3400000000</v>
      </c>
      <c r="F134" s="202">
        <v>200</v>
      </c>
      <c r="G134" s="71">
        <f>G135</f>
        <v>445.68599999999998</v>
      </c>
      <c r="H134" s="71">
        <f>H135</f>
        <v>445.68599999999998</v>
      </c>
    </row>
    <row r="135" spans="1:8" s="7" customFormat="1" ht="12.75" customHeight="1" x14ac:dyDescent="0.2">
      <c r="A135" s="203"/>
      <c r="B135" s="200" t="s">
        <v>33</v>
      </c>
      <c r="C135" s="211" t="s">
        <v>316</v>
      </c>
      <c r="D135" s="212" t="s">
        <v>305</v>
      </c>
      <c r="E135" s="202">
        <v>3400000000</v>
      </c>
      <c r="F135" s="202">
        <v>240</v>
      </c>
      <c r="G135" s="71">
        <f>SUM('Ведом прил 2 '!F129)</f>
        <v>445.68599999999998</v>
      </c>
      <c r="H135" s="71">
        <f>SUM(G135)</f>
        <v>445.68599999999998</v>
      </c>
    </row>
    <row r="136" spans="1:8" x14ac:dyDescent="0.2">
      <c r="A136" s="203">
        <v>0</v>
      </c>
      <c r="B136" s="198" t="s">
        <v>63</v>
      </c>
      <c r="C136" s="209" t="s">
        <v>316</v>
      </c>
      <c r="D136" s="210" t="s">
        <v>316</v>
      </c>
      <c r="E136" s="199">
        <v>0</v>
      </c>
      <c r="F136" s="199">
        <v>0</v>
      </c>
      <c r="G136" s="67">
        <f>G137</f>
        <v>7.5860000000000003</v>
      </c>
      <c r="H136" s="67"/>
    </row>
    <row r="137" spans="1:8" ht="22.5" customHeight="1" x14ac:dyDescent="0.2">
      <c r="A137" s="203">
        <v>0</v>
      </c>
      <c r="B137" s="200" t="s">
        <v>289</v>
      </c>
      <c r="C137" s="211" t="s">
        <v>316</v>
      </c>
      <c r="D137" s="212" t="s">
        <v>316</v>
      </c>
      <c r="E137" s="202">
        <v>3400000000</v>
      </c>
      <c r="F137" s="202">
        <v>0</v>
      </c>
      <c r="G137" s="71">
        <f>G143</f>
        <v>7.5860000000000003</v>
      </c>
      <c r="H137" s="71">
        <f>H143</f>
        <v>0</v>
      </c>
    </row>
    <row r="138" spans="1:8" ht="25.5" hidden="1" x14ac:dyDescent="0.2">
      <c r="A138" s="203">
        <v>0</v>
      </c>
      <c r="B138" s="200" t="s">
        <v>49</v>
      </c>
      <c r="C138" s="211"/>
      <c r="D138" s="212">
        <v>707</v>
      </c>
      <c r="E138" s="202" t="s">
        <v>16</v>
      </c>
      <c r="F138" s="202">
        <v>0</v>
      </c>
      <c r="G138" s="71">
        <v>0</v>
      </c>
      <c r="H138" s="71">
        <v>1</v>
      </c>
    </row>
    <row r="139" spans="1:8" ht="25.5" hidden="1" x14ac:dyDescent="0.2">
      <c r="A139" s="203">
        <v>0</v>
      </c>
      <c r="B139" s="200" t="s">
        <v>43</v>
      </c>
      <c r="C139" s="211"/>
      <c r="D139" s="212">
        <v>707</v>
      </c>
      <c r="E139" s="202" t="s">
        <v>17</v>
      </c>
      <c r="F139" s="202">
        <v>0</v>
      </c>
      <c r="G139" s="71">
        <v>0</v>
      </c>
      <c r="H139" s="71">
        <v>0</v>
      </c>
    </row>
    <row r="140" spans="1:8" ht="25.5" hidden="1" x14ac:dyDescent="0.2">
      <c r="A140" s="203">
        <v>0</v>
      </c>
      <c r="B140" s="200" t="s">
        <v>43</v>
      </c>
      <c r="C140" s="211"/>
      <c r="D140" s="212">
        <v>707</v>
      </c>
      <c r="E140" s="202" t="s">
        <v>17</v>
      </c>
      <c r="F140" s="202">
        <v>0</v>
      </c>
      <c r="G140" s="71">
        <v>0</v>
      </c>
      <c r="H140" s="71">
        <v>0</v>
      </c>
    </row>
    <row r="141" spans="1:8" ht="25.5" hidden="1" x14ac:dyDescent="0.2">
      <c r="A141" s="203">
        <v>0</v>
      </c>
      <c r="B141" s="200" t="s">
        <v>43</v>
      </c>
      <c r="C141" s="211"/>
      <c r="D141" s="212">
        <v>707</v>
      </c>
      <c r="E141" s="202" t="s">
        <v>17</v>
      </c>
      <c r="F141" s="202">
        <v>0</v>
      </c>
      <c r="G141" s="71">
        <v>0</v>
      </c>
      <c r="H141" s="71">
        <v>0</v>
      </c>
    </row>
    <row r="142" spans="1:8" ht="25.5" hidden="1" x14ac:dyDescent="0.2">
      <c r="A142" s="203">
        <v>0</v>
      </c>
      <c r="B142" s="200" t="s">
        <v>43</v>
      </c>
      <c r="C142" s="211"/>
      <c r="D142" s="212">
        <v>707</v>
      </c>
      <c r="E142" s="202" t="s">
        <v>17</v>
      </c>
      <c r="F142" s="202">
        <v>0</v>
      </c>
      <c r="G142" s="71">
        <v>0</v>
      </c>
      <c r="H142" s="71">
        <v>0</v>
      </c>
    </row>
    <row r="143" spans="1:8" ht="16.5" customHeight="1" x14ac:dyDescent="0.2">
      <c r="A143" s="203">
        <v>0</v>
      </c>
      <c r="B143" s="200" t="s">
        <v>37</v>
      </c>
      <c r="C143" s="211" t="s">
        <v>316</v>
      </c>
      <c r="D143" s="212" t="s">
        <v>316</v>
      </c>
      <c r="E143" s="202">
        <v>3400000000</v>
      </c>
      <c r="F143" s="202">
        <v>500</v>
      </c>
      <c r="G143" s="71">
        <f>G144</f>
        <v>7.5860000000000003</v>
      </c>
      <c r="H143" s="71">
        <f>H144</f>
        <v>0</v>
      </c>
    </row>
    <row r="144" spans="1:8" x14ac:dyDescent="0.2">
      <c r="A144" s="203">
        <v>0</v>
      </c>
      <c r="B144" s="200" t="s">
        <v>38</v>
      </c>
      <c r="C144" s="211" t="s">
        <v>316</v>
      </c>
      <c r="D144" s="212" t="s">
        <v>316</v>
      </c>
      <c r="E144" s="202">
        <v>3400000000</v>
      </c>
      <c r="F144" s="202">
        <v>540</v>
      </c>
      <c r="G144" s="71">
        <f>SUM('Ведом прил 2 '!F138)</f>
        <v>7.5860000000000003</v>
      </c>
      <c r="H144" s="71"/>
    </row>
    <row r="145" spans="1:8" ht="38.25" hidden="1" x14ac:dyDescent="0.2">
      <c r="A145" s="203">
        <v>0</v>
      </c>
      <c r="B145" s="200" t="s">
        <v>73</v>
      </c>
      <c r="C145" s="211"/>
      <c r="D145" s="212">
        <v>707</v>
      </c>
      <c r="E145" s="202" t="s">
        <v>83</v>
      </c>
      <c r="F145" s="202">
        <v>0</v>
      </c>
      <c r="G145" s="71">
        <f>G146</f>
        <v>0</v>
      </c>
      <c r="H145" s="71">
        <f>H146</f>
        <v>0</v>
      </c>
    </row>
    <row r="146" spans="1:8" ht="67.5" hidden="1" customHeight="1" x14ac:dyDescent="0.2">
      <c r="A146" s="203">
        <v>0</v>
      </c>
      <c r="B146" s="200" t="s">
        <v>50</v>
      </c>
      <c r="C146" s="211"/>
      <c r="D146" s="212">
        <v>707</v>
      </c>
      <c r="E146" s="202" t="s">
        <v>75</v>
      </c>
      <c r="F146" s="202">
        <v>0</v>
      </c>
      <c r="G146" s="71">
        <f>G149</f>
        <v>0</v>
      </c>
      <c r="H146" s="71">
        <f>H149</f>
        <v>0</v>
      </c>
    </row>
    <row r="147" spans="1:8" ht="38.25" hidden="1" x14ac:dyDescent="0.2">
      <c r="A147" s="203">
        <v>0</v>
      </c>
      <c r="B147" s="200" t="s">
        <v>50</v>
      </c>
      <c r="C147" s="211"/>
      <c r="D147" s="212">
        <v>707</v>
      </c>
      <c r="E147" s="202" t="s">
        <v>18</v>
      </c>
      <c r="F147" s="202">
        <v>0</v>
      </c>
      <c r="G147" s="71">
        <v>0</v>
      </c>
      <c r="H147" s="71">
        <v>0</v>
      </c>
    </row>
    <row r="148" spans="1:8" ht="38.25" hidden="1" x14ac:dyDescent="0.2">
      <c r="A148" s="203">
        <v>0</v>
      </c>
      <c r="B148" s="200" t="s">
        <v>50</v>
      </c>
      <c r="C148" s="211"/>
      <c r="D148" s="212">
        <v>707</v>
      </c>
      <c r="E148" s="202" t="s">
        <v>18</v>
      </c>
      <c r="F148" s="202">
        <v>0</v>
      </c>
      <c r="G148" s="71">
        <v>0</v>
      </c>
      <c r="H148" s="71">
        <v>0</v>
      </c>
    </row>
    <row r="149" spans="1:8" ht="25.5" hidden="1" x14ac:dyDescent="0.2">
      <c r="A149" s="203">
        <v>0</v>
      </c>
      <c r="B149" s="200" t="s">
        <v>51</v>
      </c>
      <c r="C149" s="211"/>
      <c r="D149" s="212">
        <v>707</v>
      </c>
      <c r="E149" s="202" t="s">
        <v>76</v>
      </c>
      <c r="F149" s="202">
        <v>0</v>
      </c>
      <c r="G149" s="71">
        <f>G150</f>
        <v>0</v>
      </c>
      <c r="H149" s="71">
        <f>H150</f>
        <v>0</v>
      </c>
    </row>
    <row r="150" spans="1:8" hidden="1" x14ac:dyDescent="0.2">
      <c r="A150" s="203">
        <v>0</v>
      </c>
      <c r="B150" s="200" t="s">
        <v>44</v>
      </c>
      <c r="C150" s="211"/>
      <c r="D150" s="212">
        <v>707</v>
      </c>
      <c r="E150" s="202" t="s">
        <v>76</v>
      </c>
      <c r="F150" s="202">
        <v>600</v>
      </c>
      <c r="G150" s="71">
        <f>G151</f>
        <v>0</v>
      </c>
      <c r="H150" s="71">
        <f>H151</f>
        <v>0</v>
      </c>
    </row>
    <row r="151" spans="1:8" hidden="1" x14ac:dyDescent="0.2">
      <c r="A151" s="203">
        <v>0</v>
      </c>
      <c r="B151" s="200" t="s">
        <v>45</v>
      </c>
      <c r="C151" s="211"/>
      <c r="D151" s="212">
        <v>707</v>
      </c>
      <c r="E151" s="202" t="s">
        <v>76</v>
      </c>
      <c r="F151" s="202">
        <v>620</v>
      </c>
      <c r="G151" s="71"/>
      <c r="H151" s="71"/>
    </row>
    <row r="152" spans="1:8" ht="14.25" x14ac:dyDescent="0.2">
      <c r="A152" s="203"/>
      <c r="B152" s="216" t="s">
        <v>323</v>
      </c>
      <c r="C152" s="217" t="s">
        <v>317</v>
      </c>
      <c r="D152" s="218" t="s">
        <v>304</v>
      </c>
      <c r="E152" s="225"/>
      <c r="F152" s="225"/>
      <c r="G152" s="223">
        <f>SUM(G153)</f>
        <v>4480.2349999999997</v>
      </c>
      <c r="H152" s="223"/>
    </row>
    <row r="153" spans="1:8" x14ac:dyDescent="0.2">
      <c r="A153" s="203">
        <v>0</v>
      </c>
      <c r="B153" s="198" t="s">
        <v>52</v>
      </c>
      <c r="C153" s="209" t="s">
        <v>317</v>
      </c>
      <c r="D153" s="210" t="s">
        <v>303</v>
      </c>
      <c r="E153" s="199">
        <v>0</v>
      </c>
      <c r="F153" s="199">
        <v>0</v>
      </c>
      <c r="G153" s="67">
        <f>G154+G178+G190</f>
        <v>4480.2349999999997</v>
      </c>
      <c r="H153" s="67">
        <f>SUM(H154)</f>
        <v>0</v>
      </c>
    </row>
    <row r="154" spans="1:8" ht="24" customHeight="1" x14ac:dyDescent="0.2">
      <c r="A154" s="203">
        <v>0</v>
      </c>
      <c r="B154" s="200" t="s">
        <v>289</v>
      </c>
      <c r="C154" s="211" t="s">
        <v>317</v>
      </c>
      <c r="D154" s="212" t="s">
        <v>303</v>
      </c>
      <c r="E154" s="202">
        <v>3400000000</v>
      </c>
      <c r="F154" s="202">
        <v>0</v>
      </c>
      <c r="G154" s="71">
        <f>G160+G199+G201+G203</f>
        <v>4480.2349999999997</v>
      </c>
      <c r="H154" s="71">
        <f>SUM(H160:H204)</f>
        <v>0</v>
      </c>
    </row>
    <row r="155" spans="1:8" ht="25.5" hidden="1" x14ac:dyDescent="0.2">
      <c r="A155" s="203">
        <v>0</v>
      </c>
      <c r="B155" s="200" t="s">
        <v>49</v>
      </c>
      <c r="C155" s="211"/>
      <c r="D155" s="212">
        <v>801</v>
      </c>
      <c r="E155" s="202" t="s">
        <v>16</v>
      </c>
      <c r="F155" s="202">
        <v>0</v>
      </c>
      <c r="G155" s="71">
        <v>0</v>
      </c>
      <c r="H155" s="71">
        <v>0</v>
      </c>
    </row>
    <row r="156" spans="1:8" ht="25.5" hidden="1" x14ac:dyDescent="0.2">
      <c r="A156" s="203">
        <v>0</v>
      </c>
      <c r="B156" s="200" t="s">
        <v>43</v>
      </c>
      <c r="C156" s="211"/>
      <c r="D156" s="212">
        <v>801</v>
      </c>
      <c r="E156" s="202" t="s">
        <v>19</v>
      </c>
      <c r="F156" s="202">
        <v>0</v>
      </c>
      <c r="G156" s="71">
        <v>0</v>
      </c>
      <c r="H156" s="71">
        <v>0</v>
      </c>
    </row>
    <row r="157" spans="1:8" ht="25.5" hidden="1" x14ac:dyDescent="0.2">
      <c r="A157" s="203">
        <v>0</v>
      </c>
      <c r="B157" s="200" t="s">
        <v>43</v>
      </c>
      <c r="C157" s="211"/>
      <c r="D157" s="212">
        <v>801</v>
      </c>
      <c r="E157" s="202" t="s">
        <v>19</v>
      </c>
      <c r="F157" s="202">
        <v>0</v>
      </c>
      <c r="G157" s="71">
        <v>0</v>
      </c>
      <c r="H157" s="71">
        <v>0</v>
      </c>
    </row>
    <row r="158" spans="1:8" ht="25.5" hidden="1" x14ac:dyDescent="0.2">
      <c r="A158" s="203">
        <v>0</v>
      </c>
      <c r="B158" s="200" t="s">
        <v>43</v>
      </c>
      <c r="C158" s="211"/>
      <c r="D158" s="212">
        <v>801</v>
      </c>
      <c r="E158" s="202" t="s">
        <v>19</v>
      </c>
      <c r="F158" s="202">
        <v>0</v>
      </c>
      <c r="G158" s="71">
        <v>0</v>
      </c>
      <c r="H158" s="71">
        <v>0</v>
      </c>
    </row>
    <row r="159" spans="1:8" ht="25.5" hidden="1" x14ac:dyDescent="0.2">
      <c r="A159" s="203">
        <v>0</v>
      </c>
      <c r="B159" s="200" t="s">
        <v>43</v>
      </c>
      <c r="C159" s="211"/>
      <c r="D159" s="212">
        <v>801</v>
      </c>
      <c r="E159" s="202" t="s">
        <v>19</v>
      </c>
      <c r="F159" s="202">
        <v>0</v>
      </c>
      <c r="G159" s="71">
        <v>0</v>
      </c>
      <c r="H159" s="71">
        <v>0</v>
      </c>
    </row>
    <row r="160" spans="1:8" ht="26.25" customHeight="1" x14ac:dyDescent="0.2">
      <c r="A160" s="203">
        <v>0</v>
      </c>
      <c r="B160" s="200" t="s">
        <v>30</v>
      </c>
      <c r="C160" s="211" t="s">
        <v>317</v>
      </c>
      <c r="D160" s="212" t="s">
        <v>303</v>
      </c>
      <c r="E160" s="202">
        <v>3400000000</v>
      </c>
      <c r="F160" s="202">
        <v>100</v>
      </c>
      <c r="G160" s="71">
        <f>G161</f>
        <v>2780.2739999999999</v>
      </c>
      <c r="H160" s="71">
        <f>H161</f>
        <v>0</v>
      </c>
    </row>
    <row r="161" spans="1:8" s="10" customFormat="1" ht="14.25" customHeight="1" x14ac:dyDescent="0.2">
      <c r="A161" s="203">
        <v>0</v>
      </c>
      <c r="B161" s="200" t="s">
        <v>58</v>
      </c>
      <c r="C161" s="211" t="s">
        <v>317</v>
      </c>
      <c r="D161" s="212" t="s">
        <v>303</v>
      </c>
      <c r="E161" s="202">
        <v>3400000000</v>
      </c>
      <c r="F161" s="202">
        <v>110</v>
      </c>
      <c r="G161" s="71">
        <f>SUM('Ведом прил 2 '!F154)</f>
        <v>2780.2739999999999</v>
      </c>
      <c r="H161" s="71"/>
    </row>
    <row r="162" spans="1:8" s="10" customFormat="1" ht="0.75" hidden="1" customHeight="1" x14ac:dyDescent="0.2">
      <c r="A162" s="203"/>
      <c r="B162" s="200" t="s">
        <v>68</v>
      </c>
      <c r="C162" s="211" t="s">
        <v>317</v>
      </c>
      <c r="D162" s="212" t="s">
        <v>303</v>
      </c>
      <c r="E162" s="202" t="s">
        <v>19</v>
      </c>
      <c r="F162" s="202">
        <v>400</v>
      </c>
      <c r="G162" s="71"/>
      <c r="H162" s="71"/>
    </row>
    <row r="163" spans="1:8" s="10" customFormat="1" ht="25.5" hidden="1" x14ac:dyDescent="0.2">
      <c r="A163" s="203"/>
      <c r="B163" s="200" t="s">
        <v>101</v>
      </c>
      <c r="C163" s="211" t="s">
        <v>317</v>
      </c>
      <c r="D163" s="212" t="s">
        <v>303</v>
      </c>
      <c r="E163" s="202" t="s">
        <v>19</v>
      </c>
      <c r="F163" s="202">
        <v>460</v>
      </c>
      <c r="G163" s="71"/>
      <c r="H163" s="71"/>
    </row>
    <row r="164" spans="1:8" ht="38.25" hidden="1" x14ac:dyDescent="0.2">
      <c r="A164" s="203">
        <v>0</v>
      </c>
      <c r="B164" s="200" t="s">
        <v>73</v>
      </c>
      <c r="C164" s="211" t="s">
        <v>317</v>
      </c>
      <c r="D164" s="212" t="s">
        <v>303</v>
      </c>
      <c r="E164" s="202" t="s">
        <v>77</v>
      </c>
      <c r="F164" s="202">
        <v>0</v>
      </c>
      <c r="G164" s="71">
        <f>G165</f>
        <v>0</v>
      </c>
      <c r="H164" s="71">
        <f>H165</f>
        <v>0</v>
      </c>
    </row>
    <row r="165" spans="1:8" ht="75" hidden="1" customHeight="1" x14ac:dyDescent="0.2">
      <c r="A165" s="203">
        <v>0</v>
      </c>
      <c r="B165" s="200" t="s">
        <v>50</v>
      </c>
      <c r="C165" s="211" t="s">
        <v>317</v>
      </c>
      <c r="D165" s="212" t="s">
        <v>303</v>
      </c>
      <c r="E165" s="202" t="s">
        <v>78</v>
      </c>
      <c r="F165" s="202">
        <v>0</v>
      </c>
      <c r="G165" s="71">
        <f>G168</f>
        <v>0</v>
      </c>
      <c r="H165" s="71">
        <f>H168</f>
        <v>0</v>
      </c>
    </row>
    <row r="166" spans="1:8" ht="38.25" hidden="1" x14ac:dyDescent="0.2">
      <c r="A166" s="203">
        <v>0</v>
      </c>
      <c r="B166" s="200" t="s">
        <v>50</v>
      </c>
      <c r="C166" s="211" t="s">
        <v>317</v>
      </c>
      <c r="D166" s="212" t="s">
        <v>303</v>
      </c>
      <c r="E166" s="202" t="s">
        <v>20</v>
      </c>
      <c r="F166" s="202">
        <v>0</v>
      </c>
      <c r="G166" s="71">
        <v>0</v>
      </c>
      <c r="H166" s="71">
        <v>0</v>
      </c>
    </row>
    <row r="167" spans="1:8" ht="0.75" hidden="1" customHeight="1" x14ac:dyDescent="0.2">
      <c r="A167" s="203">
        <v>0</v>
      </c>
      <c r="B167" s="200" t="s">
        <v>50</v>
      </c>
      <c r="C167" s="211" t="s">
        <v>317</v>
      </c>
      <c r="D167" s="212" t="s">
        <v>303</v>
      </c>
      <c r="E167" s="202" t="s">
        <v>20</v>
      </c>
      <c r="F167" s="202">
        <v>0</v>
      </c>
      <c r="G167" s="71">
        <v>0</v>
      </c>
      <c r="H167" s="71">
        <v>0</v>
      </c>
    </row>
    <row r="168" spans="1:8" ht="56.25" hidden="1" customHeight="1" x14ac:dyDescent="0.2">
      <c r="A168" s="203">
        <v>0</v>
      </c>
      <c r="B168" s="200" t="s">
        <v>51</v>
      </c>
      <c r="C168" s="211" t="s">
        <v>317</v>
      </c>
      <c r="D168" s="212" t="s">
        <v>303</v>
      </c>
      <c r="E168" s="202" t="s">
        <v>79</v>
      </c>
      <c r="F168" s="202">
        <v>0</v>
      </c>
      <c r="G168" s="71">
        <f>G169</f>
        <v>0</v>
      </c>
      <c r="H168" s="71">
        <f>H169</f>
        <v>0</v>
      </c>
    </row>
    <row r="169" spans="1:8" ht="40.5" hidden="1" customHeight="1" x14ac:dyDescent="0.2">
      <c r="A169" s="203">
        <v>0</v>
      </c>
      <c r="B169" s="200" t="s">
        <v>44</v>
      </c>
      <c r="C169" s="211" t="s">
        <v>317</v>
      </c>
      <c r="D169" s="212" t="s">
        <v>303</v>
      </c>
      <c r="E169" s="202" t="s">
        <v>79</v>
      </c>
      <c r="F169" s="202">
        <v>600</v>
      </c>
      <c r="G169" s="71">
        <f>G170</f>
        <v>0</v>
      </c>
      <c r="H169" s="71">
        <f>H170</f>
        <v>0</v>
      </c>
    </row>
    <row r="170" spans="1:8" s="10" customFormat="1" hidden="1" x14ac:dyDescent="0.2">
      <c r="A170" s="203">
        <v>0</v>
      </c>
      <c r="B170" s="200" t="s">
        <v>45</v>
      </c>
      <c r="C170" s="211" t="s">
        <v>317</v>
      </c>
      <c r="D170" s="212" t="s">
        <v>303</v>
      </c>
      <c r="E170" s="202" t="s">
        <v>79</v>
      </c>
      <c r="F170" s="202">
        <v>620</v>
      </c>
      <c r="G170" s="71"/>
      <c r="H170" s="71"/>
    </row>
    <row r="171" spans="1:8" ht="38.25" hidden="1" x14ac:dyDescent="0.2">
      <c r="A171" s="203">
        <v>0</v>
      </c>
      <c r="B171" s="200" t="s">
        <v>73</v>
      </c>
      <c r="C171" s="211" t="s">
        <v>317</v>
      </c>
      <c r="D171" s="212" t="s">
        <v>303</v>
      </c>
      <c r="E171" s="202" t="s">
        <v>80</v>
      </c>
      <c r="F171" s="202">
        <v>0</v>
      </c>
      <c r="G171" s="71">
        <f>G172</f>
        <v>0</v>
      </c>
      <c r="H171" s="71">
        <f>H172</f>
        <v>0</v>
      </c>
    </row>
    <row r="172" spans="1:8" ht="68.849999999999994" hidden="1" customHeight="1" x14ac:dyDescent="0.2">
      <c r="A172" s="203">
        <v>0</v>
      </c>
      <c r="B172" s="200" t="s">
        <v>50</v>
      </c>
      <c r="C172" s="211" t="s">
        <v>317</v>
      </c>
      <c r="D172" s="212" t="s">
        <v>303</v>
      </c>
      <c r="E172" s="202" t="s">
        <v>81</v>
      </c>
      <c r="F172" s="202">
        <v>0</v>
      </c>
      <c r="G172" s="71">
        <f>G175</f>
        <v>0</v>
      </c>
      <c r="H172" s="71">
        <f>H175</f>
        <v>0</v>
      </c>
    </row>
    <row r="173" spans="1:8" ht="38.25" hidden="1" x14ac:dyDescent="0.2">
      <c r="A173" s="203">
        <v>0</v>
      </c>
      <c r="B173" s="200" t="s">
        <v>50</v>
      </c>
      <c r="C173" s="211" t="s">
        <v>317</v>
      </c>
      <c r="D173" s="212" t="s">
        <v>303</v>
      </c>
      <c r="E173" s="202" t="s">
        <v>21</v>
      </c>
      <c r="F173" s="202">
        <v>0</v>
      </c>
      <c r="G173" s="71">
        <v>0</v>
      </c>
      <c r="H173" s="71">
        <v>0</v>
      </c>
    </row>
    <row r="174" spans="1:8" ht="38.25" hidden="1" x14ac:dyDescent="0.2">
      <c r="A174" s="203">
        <v>0</v>
      </c>
      <c r="B174" s="200" t="s">
        <v>50</v>
      </c>
      <c r="C174" s="211" t="s">
        <v>317</v>
      </c>
      <c r="D174" s="212" t="s">
        <v>303</v>
      </c>
      <c r="E174" s="202" t="s">
        <v>21</v>
      </c>
      <c r="F174" s="202">
        <v>0</v>
      </c>
      <c r="G174" s="71">
        <v>0</v>
      </c>
      <c r="H174" s="71">
        <v>0</v>
      </c>
    </row>
    <row r="175" spans="1:8" ht="51.75" hidden="1" customHeight="1" x14ac:dyDescent="0.2">
      <c r="A175" s="203">
        <v>0</v>
      </c>
      <c r="B175" s="200" t="s">
        <v>51</v>
      </c>
      <c r="C175" s="211" t="s">
        <v>317</v>
      </c>
      <c r="D175" s="212" t="s">
        <v>303</v>
      </c>
      <c r="E175" s="202" t="s">
        <v>82</v>
      </c>
      <c r="F175" s="202">
        <v>0</v>
      </c>
      <c r="G175" s="71">
        <f>G176</f>
        <v>0</v>
      </c>
      <c r="H175" s="71">
        <f>H176</f>
        <v>0</v>
      </c>
    </row>
    <row r="176" spans="1:8" ht="37.5" hidden="1" customHeight="1" x14ac:dyDescent="0.2">
      <c r="A176" s="203">
        <v>0</v>
      </c>
      <c r="B176" s="200" t="s">
        <v>44</v>
      </c>
      <c r="C176" s="211" t="s">
        <v>317</v>
      </c>
      <c r="D176" s="212" t="s">
        <v>303</v>
      </c>
      <c r="E176" s="202" t="s">
        <v>82</v>
      </c>
      <c r="F176" s="202">
        <v>600</v>
      </c>
      <c r="G176" s="71">
        <f>G177</f>
        <v>0</v>
      </c>
      <c r="H176" s="71">
        <f>H177</f>
        <v>0</v>
      </c>
    </row>
    <row r="177" spans="1:8" s="10" customFormat="1" hidden="1" x14ac:dyDescent="0.2">
      <c r="A177" s="203">
        <v>0</v>
      </c>
      <c r="B177" s="207" t="s">
        <v>45</v>
      </c>
      <c r="C177" s="211" t="s">
        <v>317</v>
      </c>
      <c r="D177" s="212" t="s">
        <v>303</v>
      </c>
      <c r="E177" s="202" t="s">
        <v>82</v>
      </c>
      <c r="F177" s="202">
        <v>620</v>
      </c>
      <c r="G177" s="71"/>
      <c r="H177" s="71"/>
    </row>
    <row r="178" spans="1:8" s="10" customFormat="1" hidden="1" x14ac:dyDescent="0.2">
      <c r="A178" s="203"/>
      <c r="B178" s="200" t="s">
        <v>39</v>
      </c>
      <c r="C178" s="211" t="s">
        <v>317</v>
      </c>
      <c r="D178" s="212" t="s">
        <v>303</v>
      </c>
      <c r="E178" s="202">
        <v>9000000000</v>
      </c>
      <c r="F178" s="202"/>
      <c r="G178" s="71">
        <f>G179</f>
        <v>0</v>
      </c>
      <c r="H178" s="71">
        <f>H179</f>
        <v>0</v>
      </c>
    </row>
    <row r="179" spans="1:8" s="10" customFormat="1" ht="38.25" hidden="1" x14ac:dyDescent="0.2">
      <c r="A179" s="203"/>
      <c r="B179" s="200" t="s">
        <v>64</v>
      </c>
      <c r="C179" s="211" t="s">
        <v>317</v>
      </c>
      <c r="D179" s="212" t="s">
        <v>303</v>
      </c>
      <c r="E179" s="202" t="s">
        <v>67</v>
      </c>
      <c r="F179" s="202"/>
      <c r="G179" s="71">
        <f t="shared" ref="G179:H181" si="5">G180</f>
        <v>0</v>
      </c>
      <c r="H179" s="71">
        <f t="shared" si="5"/>
        <v>0</v>
      </c>
    </row>
    <row r="180" spans="1:8" s="10" customFormat="1" ht="38.25" hidden="1" x14ac:dyDescent="0.2">
      <c r="A180" s="203"/>
      <c r="B180" s="200" t="s">
        <v>93</v>
      </c>
      <c r="C180" s="211" t="s">
        <v>317</v>
      </c>
      <c r="D180" s="212" t="s">
        <v>303</v>
      </c>
      <c r="E180" s="202" t="s">
        <v>92</v>
      </c>
      <c r="F180" s="202"/>
      <c r="G180" s="71">
        <f t="shared" si="5"/>
        <v>0</v>
      </c>
      <c r="H180" s="71">
        <f t="shared" si="5"/>
        <v>0</v>
      </c>
    </row>
    <row r="181" spans="1:8" s="10" customFormat="1" hidden="1" x14ac:dyDescent="0.2">
      <c r="A181" s="203"/>
      <c r="B181" s="200" t="s">
        <v>44</v>
      </c>
      <c r="C181" s="211" t="s">
        <v>317</v>
      </c>
      <c r="D181" s="212" t="s">
        <v>303</v>
      </c>
      <c r="E181" s="202" t="s">
        <v>92</v>
      </c>
      <c r="F181" s="202">
        <v>600</v>
      </c>
      <c r="G181" s="71">
        <f t="shared" si="5"/>
        <v>0</v>
      </c>
      <c r="H181" s="71">
        <f t="shared" si="5"/>
        <v>0</v>
      </c>
    </row>
    <row r="182" spans="1:8" s="10" customFormat="1" hidden="1" x14ac:dyDescent="0.2">
      <c r="A182" s="203"/>
      <c r="B182" s="200" t="s">
        <v>45</v>
      </c>
      <c r="C182" s="211" t="s">
        <v>317</v>
      </c>
      <c r="D182" s="212" t="s">
        <v>303</v>
      </c>
      <c r="E182" s="202" t="s">
        <v>92</v>
      </c>
      <c r="F182" s="202">
        <v>620</v>
      </c>
      <c r="G182" s="71"/>
      <c r="H182" s="71"/>
    </row>
    <row r="183" spans="1:8" s="11" customFormat="1" hidden="1" x14ac:dyDescent="0.2">
      <c r="A183" s="190"/>
      <c r="B183" s="198" t="s">
        <v>88</v>
      </c>
      <c r="C183" s="211" t="s">
        <v>317</v>
      </c>
      <c r="D183" s="212" t="s">
        <v>303</v>
      </c>
      <c r="E183" s="199"/>
      <c r="F183" s="199"/>
      <c r="G183" s="67">
        <f>G184</f>
        <v>0</v>
      </c>
      <c r="H183" s="67">
        <f>H184</f>
        <v>0</v>
      </c>
    </row>
    <row r="184" spans="1:8" s="11" customFormat="1" ht="0.75" hidden="1" customHeight="1" x14ac:dyDescent="0.2">
      <c r="A184" s="190"/>
      <c r="B184" s="198" t="s">
        <v>89</v>
      </c>
      <c r="C184" s="211" t="s">
        <v>317</v>
      </c>
      <c r="D184" s="212" t="s">
        <v>303</v>
      </c>
      <c r="E184" s="199"/>
      <c r="F184" s="199"/>
      <c r="G184" s="67">
        <f>G185</f>
        <v>0</v>
      </c>
      <c r="H184" s="67">
        <f t="shared" ref="H184:H185" si="6">H185</f>
        <v>0</v>
      </c>
    </row>
    <row r="185" spans="1:8" ht="25.5" hidden="1" x14ac:dyDescent="0.2">
      <c r="A185" s="203"/>
      <c r="B185" s="200" t="s">
        <v>84</v>
      </c>
      <c r="C185" s="211" t="s">
        <v>317</v>
      </c>
      <c r="D185" s="212" t="s">
        <v>303</v>
      </c>
      <c r="E185" s="202">
        <v>900000000</v>
      </c>
      <c r="F185" s="202"/>
      <c r="G185" s="71">
        <f>G186</f>
        <v>0</v>
      </c>
      <c r="H185" s="71">
        <f t="shared" si="6"/>
        <v>0</v>
      </c>
    </row>
    <row r="186" spans="1:8" ht="38.25" hidden="1" x14ac:dyDescent="0.2">
      <c r="A186" s="203"/>
      <c r="B186" s="200" t="s">
        <v>53</v>
      </c>
      <c r="C186" s="211" t="s">
        <v>317</v>
      </c>
      <c r="D186" s="212" t="s">
        <v>303</v>
      </c>
      <c r="E186" s="202" t="s">
        <v>22</v>
      </c>
      <c r="F186" s="202"/>
      <c r="G186" s="71">
        <f>G187</f>
        <v>0</v>
      </c>
      <c r="H186" s="71">
        <f>H189</f>
        <v>0</v>
      </c>
    </row>
    <row r="187" spans="1:8" ht="25.5" hidden="1" x14ac:dyDescent="0.2">
      <c r="A187" s="203"/>
      <c r="B187" s="200" t="s">
        <v>85</v>
      </c>
      <c r="C187" s="211" t="s">
        <v>317</v>
      </c>
      <c r="D187" s="212" t="s">
        <v>303</v>
      </c>
      <c r="E187" s="202" t="s">
        <v>71</v>
      </c>
      <c r="F187" s="202"/>
      <c r="G187" s="71">
        <f>G188</f>
        <v>0</v>
      </c>
      <c r="H187" s="71"/>
    </row>
    <row r="188" spans="1:8" hidden="1" x14ac:dyDescent="0.2">
      <c r="A188" s="203"/>
      <c r="B188" s="200" t="s">
        <v>68</v>
      </c>
      <c r="C188" s="211" t="s">
        <v>317</v>
      </c>
      <c r="D188" s="212" t="s">
        <v>303</v>
      </c>
      <c r="E188" s="202" t="s">
        <v>71</v>
      </c>
      <c r="F188" s="202">
        <v>400</v>
      </c>
      <c r="G188" s="71">
        <f>G189</f>
        <v>0</v>
      </c>
      <c r="H188" s="71"/>
    </row>
    <row r="189" spans="1:8" hidden="1" x14ac:dyDescent="0.2">
      <c r="A189" s="203"/>
      <c r="B189" s="200" t="s">
        <v>69</v>
      </c>
      <c r="C189" s="211" t="s">
        <v>317</v>
      </c>
      <c r="D189" s="212" t="s">
        <v>303</v>
      </c>
      <c r="E189" s="202" t="s">
        <v>71</v>
      </c>
      <c r="F189" s="202">
        <v>410</v>
      </c>
      <c r="G189" s="71">
        <v>0</v>
      </c>
      <c r="H189" s="71"/>
    </row>
    <row r="190" spans="1:8" ht="0.75" hidden="1" customHeight="1" x14ac:dyDescent="0.2">
      <c r="A190" s="203"/>
      <c r="B190" s="200" t="s">
        <v>98</v>
      </c>
      <c r="C190" s="211" t="s">
        <v>317</v>
      </c>
      <c r="D190" s="212" t="s">
        <v>303</v>
      </c>
      <c r="E190" s="202">
        <v>900000000</v>
      </c>
      <c r="F190" s="202"/>
      <c r="G190" s="71">
        <f>G191+G195</f>
        <v>0</v>
      </c>
      <c r="H190" s="71">
        <f>H191+H195</f>
        <v>0</v>
      </c>
    </row>
    <row r="191" spans="1:8" ht="38.25" hidden="1" x14ac:dyDescent="0.2">
      <c r="A191" s="203"/>
      <c r="B191" s="200" t="s">
        <v>64</v>
      </c>
      <c r="C191" s="211" t="s">
        <v>317</v>
      </c>
      <c r="D191" s="212" t="s">
        <v>303</v>
      </c>
      <c r="E191" s="202" t="s">
        <v>23</v>
      </c>
      <c r="F191" s="202"/>
      <c r="G191" s="71">
        <f>G192</f>
        <v>0</v>
      </c>
      <c r="H191" s="71">
        <f>H192</f>
        <v>0</v>
      </c>
    </row>
    <row r="192" spans="1:8" hidden="1" x14ac:dyDescent="0.2">
      <c r="A192" s="203"/>
      <c r="B192" s="200" t="s">
        <v>72</v>
      </c>
      <c r="C192" s="211" t="s">
        <v>317</v>
      </c>
      <c r="D192" s="212" t="s">
        <v>303</v>
      </c>
      <c r="E192" s="202" t="s">
        <v>70</v>
      </c>
      <c r="F192" s="202"/>
      <c r="G192" s="71">
        <f>G193</f>
        <v>0</v>
      </c>
      <c r="H192" s="71">
        <f t="shared" ref="H192:H193" si="7">H193</f>
        <v>0</v>
      </c>
    </row>
    <row r="193" spans="1:8" hidden="1" x14ac:dyDescent="0.2">
      <c r="A193" s="203"/>
      <c r="B193" s="208" t="s">
        <v>68</v>
      </c>
      <c r="C193" s="211" t="s">
        <v>317</v>
      </c>
      <c r="D193" s="212" t="s">
        <v>303</v>
      </c>
      <c r="E193" s="202" t="s">
        <v>70</v>
      </c>
      <c r="F193" s="202">
        <v>400</v>
      </c>
      <c r="G193" s="71">
        <f>G194</f>
        <v>0</v>
      </c>
      <c r="H193" s="71">
        <f t="shared" si="7"/>
        <v>0</v>
      </c>
    </row>
    <row r="194" spans="1:8" ht="25.5" hidden="1" x14ac:dyDescent="0.2">
      <c r="A194" s="203"/>
      <c r="B194" s="200" t="s">
        <v>109</v>
      </c>
      <c r="C194" s="211" t="s">
        <v>317</v>
      </c>
      <c r="D194" s="212" t="s">
        <v>303</v>
      </c>
      <c r="E194" s="202" t="s">
        <v>70</v>
      </c>
      <c r="F194" s="202">
        <v>465</v>
      </c>
      <c r="G194" s="71"/>
      <c r="H194" s="71"/>
    </row>
    <row r="195" spans="1:8" ht="51" hidden="1" x14ac:dyDescent="0.2">
      <c r="A195" s="203"/>
      <c r="B195" s="200" t="s">
        <v>48</v>
      </c>
      <c r="C195" s="211" t="s">
        <v>317</v>
      </c>
      <c r="D195" s="212" t="s">
        <v>303</v>
      </c>
      <c r="E195" s="202" t="s">
        <v>87</v>
      </c>
      <c r="F195" s="202"/>
      <c r="G195" s="71">
        <f>G196</f>
        <v>0</v>
      </c>
      <c r="H195" s="71"/>
    </row>
    <row r="196" spans="1:8" ht="25.5" hidden="1" x14ac:dyDescent="0.2">
      <c r="A196" s="203"/>
      <c r="B196" s="200" t="s">
        <v>100</v>
      </c>
      <c r="C196" s="211" t="s">
        <v>317</v>
      </c>
      <c r="D196" s="212" t="s">
        <v>303</v>
      </c>
      <c r="E196" s="202" t="s">
        <v>99</v>
      </c>
      <c r="F196" s="202"/>
      <c r="G196" s="71">
        <f>G197</f>
        <v>0</v>
      </c>
      <c r="H196" s="71"/>
    </row>
    <row r="197" spans="1:8" hidden="1" x14ac:dyDescent="0.2">
      <c r="A197" s="203"/>
      <c r="B197" s="208" t="s">
        <v>68</v>
      </c>
      <c r="C197" s="211" t="s">
        <v>317</v>
      </c>
      <c r="D197" s="212" t="s">
        <v>303</v>
      </c>
      <c r="E197" s="202" t="s">
        <v>99</v>
      </c>
      <c r="F197" s="202">
        <v>400</v>
      </c>
      <c r="G197" s="71"/>
      <c r="H197" s="71"/>
    </row>
    <row r="198" spans="1:8" ht="25.5" hidden="1" x14ac:dyDescent="0.2">
      <c r="A198" s="203"/>
      <c r="B198" s="200" t="s">
        <v>109</v>
      </c>
      <c r="C198" s="211" t="s">
        <v>317</v>
      </c>
      <c r="D198" s="212" t="s">
        <v>303</v>
      </c>
      <c r="E198" s="202" t="s">
        <v>99</v>
      </c>
      <c r="F198" s="202">
        <v>465</v>
      </c>
      <c r="G198" s="71"/>
      <c r="H198" s="71"/>
    </row>
    <row r="199" spans="1:8" ht="12.75" customHeight="1" x14ac:dyDescent="0.2">
      <c r="A199" s="203"/>
      <c r="B199" s="200" t="s">
        <v>32</v>
      </c>
      <c r="C199" s="211" t="s">
        <v>317</v>
      </c>
      <c r="D199" s="212" t="s">
        <v>303</v>
      </c>
      <c r="E199" s="202">
        <v>3400000000</v>
      </c>
      <c r="F199" s="202">
        <v>200</v>
      </c>
      <c r="G199" s="71">
        <f>SUM(G200)</f>
        <v>1626.5060000000001</v>
      </c>
      <c r="H199" s="71">
        <f>SUM(H200)</f>
        <v>0</v>
      </c>
    </row>
    <row r="200" spans="1:8" ht="12.75" customHeight="1" x14ac:dyDescent="0.2">
      <c r="A200" s="203"/>
      <c r="B200" s="200" t="s">
        <v>33</v>
      </c>
      <c r="C200" s="211" t="s">
        <v>317</v>
      </c>
      <c r="D200" s="212" t="s">
        <v>303</v>
      </c>
      <c r="E200" s="202">
        <v>3400000000</v>
      </c>
      <c r="F200" s="202">
        <v>240</v>
      </c>
      <c r="G200" s="71">
        <f>SUM('Ведом прил 2 '!F193)</f>
        <v>1626.5060000000001</v>
      </c>
      <c r="H200" s="71"/>
    </row>
    <row r="201" spans="1:8" x14ac:dyDescent="0.2">
      <c r="A201" s="203"/>
      <c r="B201" s="200" t="s">
        <v>37</v>
      </c>
      <c r="C201" s="211" t="s">
        <v>317</v>
      </c>
      <c r="D201" s="212" t="s">
        <v>303</v>
      </c>
      <c r="E201" s="202">
        <v>3400000000</v>
      </c>
      <c r="F201" s="202">
        <v>500</v>
      </c>
      <c r="G201" s="71">
        <f>G202</f>
        <v>42.1</v>
      </c>
      <c r="H201" s="71"/>
    </row>
    <row r="202" spans="1:8" x14ac:dyDescent="0.2">
      <c r="A202" s="203"/>
      <c r="B202" s="200" t="s">
        <v>38</v>
      </c>
      <c r="C202" s="211" t="s">
        <v>317</v>
      </c>
      <c r="D202" s="212" t="s">
        <v>303</v>
      </c>
      <c r="E202" s="202">
        <v>3400000000</v>
      </c>
      <c r="F202" s="202">
        <v>540</v>
      </c>
      <c r="G202" s="71">
        <f>SUM('Ведом прил 2 '!F195)</f>
        <v>42.1</v>
      </c>
      <c r="H202" s="71"/>
    </row>
    <row r="203" spans="1:8" x14ac:dyDescent="0.2">
      <c r="A203" s="203"/>
      <c r="B203" s="200" t="s">
        <v>34</v>
      </c>
      <c r="C203" s="211" t="s">
        <v>317</v>
      </c>
      <c r="D203" s="212" t="s">
        <v>303</v>
      </c>
      <c r="E203" s="202">
        <v>3400000000</v>
      </c>
      <c r="F203" s="202">
        <v>800</v>
      </c>
      <c r="G203" s="71">
        <f>G204</f>
        <v>31.355</v>
      </c>
      <c r="H203" s="71"/>
    </row>
    <row r="204" spans="1:8" x14ac:dyDescent="0.2">
      <c r="A204" s="203"/>
      <c r="B204" s="200" t="s">
        <v>35</v>
      </c>
      <c r="C204" s="211" t="s">
        <v>317</v>
      </c>
      <c r="D204" s="212" t="s">
        <v>303</v>
      </c>
      <c r="E204" s="202">
        <v>3400000000</v>
      </c>
      <c r="F204" s="202">
        <v>850</v>
      </c>
      <c r="G204" s="71">
        <f>SUM('Ведом прил 2 '!F197)</f>
        <v>31.355</v>
      </c>
      <c r="H204" s="71"/>
    </row>
    <row r="205" spans="1:8" ht="25.5" hidden="1" x14ac:dyDescent="0.2">
      <c r="A205" s="203"/>
      <c r="B205" s="200" t="s">
        <v>105</v>
      </c>
      <c r="C205" s="211"/>
      <c r="D205" s="212">
        <v>1006</v>
      </c>
      <c r="E205" s="202">
        <v>4300070000</v>
      </c>
      <c r="F205" s="202"/>
      <c r="G205" s="71">
        <f>G206</f>
        <v>0</v>
      </c>
      <c r="H205" s="71">
        <f>H207</f>
        <v>0</v>
      </c>
    </row>
    <row r="206" spans="1:8" ht="25.5" hidden="1" x14ac:dyDescent="0.2">
      <c r="A206" s="203"/>
      <c r="B206" s="206" t="s">
        <v>104</v>
      </c>
      <c r="C206" s="206"/>
      <c r="D206" s="212">
        <v>1006</v>
      </c>
      <c r="E206" s="202">
        <v>4300074040</v>
      </c>
      <c r="F206" s="202"/>
      <c r="G206" s="71">
        <f>G207</f>
        <v>0</v>
      </c>
      <c r="H206" s="71">
        <f>H207</f>
        <v>0</v>
      </c>
    </row>
    <row r="207" spans="1:8" hidden="1" x14ac:dyDescent="0.2">
      <c r="A207" s="203"/>
      <c r="B207" s="200" t="s">
        <v>44</v>
      </c>
      <c r="C207" s="211"/>
      <c r="D207" s="212">
        <v>1006</v>
      </c>
      <c r="E207" s="202">
        <v>4300074040</v>
      </c>
      <c r="F207" s="202">
        <v>600</v>
      </c>
      <c r="G207" s="71">
        <f>G208</f>
        <v>0</v>
      </c>
      <c r="H207" s="71">
        <f>H208</f>
        <v>0</v>
      </c>
    </row>
    <row r="208" spans="1:8" hidden="1" x14ac:dyDescent="0.2">
      <c r="A208" s="203"/>
      <c r="B208" s="200" t="s">
        <v>45</v>
      </c>
      <c r="C208" s="211"/>
      <c r="D208" s="212">
        <v>1006</v>
      </c>
      <c r="E208" s="202">
        <v>4300074040</v>
      </c>
      <c r="F208" s="202">
        <v>620</v>
      </c>
      <c r="G208" s="71"/>
      <c r="H208" s="71"/>
    </row>
    <row r="209" spans="1:8" ht="51" hidden="1" x14ac:dyDescent="0.2">
      <c r="A209" s="203"/>
      <c r="B209" s="200" t="s">
        <v>48</v>
      </c>
      <c r="C209" s="211"/>
      <c r="D209" s="212">
        <v>1006</v>
      </c>
      <c r="E209" s="202" t="s">
        <v>106</v>
      </c>
      <c r="F209" s="202"/>
      <c r="G209" s="71">
        <f>G210</f>
        <v>0</v>
      </c>
      <c r="H209" s="71"/>
    </row>
    <row r="210" spans="1:8" ht="25.5" hidden="1" x14ac:dyDescent="0.2">
      <c r="A210" s="203"/>
      <c r="B210" s="200" t="s">
        <v>108</v>
      </c>
      <c r="C210" s="211"/>
      <c r="D210" s="212">
        <v>1006</v>
      </c>
      <c r="E210" s="202" t="s">
        <v>107</v>
      </c>
      <c r="F210" s="202"/>
      <c r="G210" s="71">
        <f>G211</f>
        <v>0</v>
      </c>
      <c r="H210" s="71"/>
    </row>
    <row r="211" spans="1:8" hidden="1" x14ac:dyDescent="0.2">
      <c r="A211" s="203"/>
      <c r="B211" s="200" t="s">
        <v>44</v>
      </c>
      <c r="C211" s="211"/>
      <c r="D211" s="212">
        <v>1006</v>
      </c>
      <c r="E211" s="202" t="s">
        <v>107</v>
      </c>
      <c r="F211" s="202">
        <v>600</v>
      </c>
      <c r="G211" s="71">
        <f>G212</f>
        <v>0</v>
      </c>
      <c r="H211" s="71"/>
    </row>
    <row r="212" spans="1:8" hidden="1" x14ac:dyDescent="0.2">
      <c r="A212" s="203"/>
      <c r="B212" s="200" t="s">
        <v>45</v>
      </c>
      <c r="C212" s="211"/>
      <c r="D212" s="212">
        <v>1006</v>
      </c>
      <c r="E212" s="202" t="s">
        <v>107</v>
      </c>
      <c r="F212" s="202">
        <v>620</v>
      </c>
      <c r="G212" s="71"/>
      <c r="H212" s="71"/>
    </row>
    <row r="213" spans="1:8" ht="14.25" x14ac:dyDescent="0.2">
      <c r="A213" s="203"/>
      <c r="B213" s="216" t="s">
        <v>324</v>
      </c>
      <c r="C213" s="217"/>
      <c r="D213" s="218"/>
      <c r="E213" s="225"/>
      <c r="F213" s="225"/>
      <c r="G213" s="223">
        <f>SUM(G214)</f>
        <v>9.1229999999999993</v>
      </c>
      <c r="H213" s="223"/>
    </row>
    <row r="214" spans="1:8" x14ac:dyDescent="0.2">
      <c r="A214" s="203">
        <v>0</v>
      </c>
      <c r="B214" s="198" t="s">
        <v>54</v>
      </c>
      <c r="C214" s="209" t="s">
        <v>308</v>
      </c>
      <c r="D214" s="210" t="s">
        <v>303</v>
      </c>
      <c r="E214" s="199"/>
      <c r="F214" s="199">
        <v>0</v>
      </c>
      <c r="G214" s="67">
        <f>G215</f>
        <v>9.1229999999999993</v>
      </c>
      <c r="H214" s="67">
        <f>H215</f>
        <v>0</v>
      </c>
    </row>
    <row r="215" spans="1:8" ht="24" customHeight="1" x14ac:dyDescent="0.2">
      <c r="A215" s="203">
        <v>0</v>
      </c>
      <c r="B215" s="200" t="s">
        <v>289</v>
      </c>
      <c r="C215" s="211" t="s">
        <v>308</v>
      </c>
      <c r="D215" s="212" t="s">
        <v>303</v>
      </c>
      <c r="E215" s="202">
        <v>3400000000</v>
      </c>
      <c r="F215" s="202">
        <v>0</v>
      </c>
      <c r="G215" s="71">
        <f>G221</f>
        <v>9.1229999999999993</v>
      </c>
      <c r="H215" s="71">
        <f>H221</f>
        <v>0</v>
      </c>
    </row>
    <row r="216" spans="1:8" ht="25.5" hidden="1" x14ac:dyDescent="0.2">
      <c r="A216" s="203">
        <v>0</v>
      </c>
      <c r="B216" s="200" t="s">
        <v>49</v>
      </c>
      <c r="C216" s="211"/>
      <c r="D216" s="212">
        <v>1101</v>
      </c>
      <c r="E216" s="202" t="s">
        <v>16</v>
      </c>
      <c r="F216" s="202">
        <v>0</v>
      </c>
      <c r="G216" s="71">
        <v>0</v>
      </c>
      <c r="H216" s="71">
        <v>1</v>
      </c>
    </row>
    <row r="217" spans="1:8" ht="25.5" hidden="1" x14ac:dyDescent="0.2">
      <c r="A217" s="203">
        <v>0</v>
      </c>
      <c r="B217" s="200" t="s">
        <v>43</v>
      </c>
      <c r="C217" s="211"/>
      <c r="D217" s="212">
        <v>1101</v>
      </c>
      <c r="E217" s="202" t="s">
        <v>24</v>
      </c>
      <c r="F217" s="202">
        <v>0</v>
      </c>
      <c r="G217" s="71">
        <v>0</v>
      </c>
      <c r="H217" s="71">
        <v>0</v>
      </c>
    </row>
    <row r="218" spans="1:8" ht="25.5" hidden="1" x14ac:dyDescent="0.2">
      <c r="A218" s="203">
        <v>0</v>
      </c>
      <c r="B218" s="200" t="s">
        <v>43</v>
      </c>
      <c r="C218" s="211"/>
      <c r="D218" s="212">
        <v>1101</v>
      </c>
      <c r="E218" s="202" t="s">
        <v>24</v>
      </c>
      <c r="F218" s="202">
        <v>0</v>
      </c>
      <c r="G218" s="71">
        <v>0</v>
      </c>
      <c r="H218" s="71">
        <v>0</v>
      </c>
    </row>
    <row r="219" spans="1:8" ht="25.5" hidden="1" x14ac:dyDescent="0.2">
      <c r="A219" s="203">
        <v>0</v>
      </c>
      <c r="B219" s="200" t="s">
        <v>43</v>
      </c>
      <c r="C219" s="211"/>
      <c r="D219" s="212">
        <v>1101</v>
      </c>
      <c r="E219" s="202" t="s">
        <v>24</v>
      </c>
      <c r="F219" s="202">
        <v>0</v>
      </c>
      <c r="G219" s="71">
        <v>0</v>
      </c>
      <c r="H219" s="71">
        <v>0</v>
      </c>
    </row>
    <row r="220" spans="1:8" ht="25.5" hidden="1" x14ac:dyDescent="0.2">
      <c r="A220" s="203">
        <v>0</v>
      </c>
      <c r="B220" s="200" t="s">
        <v>43</v>
      </c>
      <c r="C220" s="211"/>
      <c r="D220" s="212">
        <v>1101</v>
      </c>
      <c r="E220" s="202" t="s">
        <v>24</v>
      </c>
      <c r="F220" s="202">
        <v>0</v>
      </c>
      <c r="G220" s="71">
        <v>0</v>
      </c>
      <c r="H220" s="71">
        <v>0</v>
      </c>
    </row>
    <row r="221" spans="1:8" ht="12.75" customHeight="1" x14ac:dyDescent="0.2">
      <c r="A221" s="203">
        <v>0</v>
      </c>
      <c r="B221" s="200" t="s">
        <v>37</v>
      </c>
      <c r="C221" s="211" t="s">
        <v>308</v>
      </c>
      <c r="D221" s="212" t="s">
        <v>303</v>
      </c>
      <c r="E221" s="202">
        <v>3400000000</v>
      </c>
      <c r="F221" s="202">
        <v>500</v>
      </c>
      <c r="G221" s="71">
        <f>G222</f>
        <v>9.1229999999999993</v>
      </c>
      <c r="H221" s="71">
        <v>0</v>
      </c>
    </row>
    <row r="222" spans="1:8" x14ac:dyDescent="0.2">
      <c r="A222" s="203">
        <v>0</v>
      </c>
      <c r="B222" s="200" t="s">
        <v>38</v>
      </c>
      <c r="C222" s="211" t="s">
        <v>308</v>
      </c>
      <c r="D222" s="212" t="s">
        <v>303</v>
      </c>
      <c r="E222" s="202">
        <v>3400000000</v>
      </c>
      <c r="F222" s="202">
        <v>540</v>
      </c>
      <c r="G222" s="71">
        <f>SUM('Ведом прил 2 '!F214)</f>
        <v>9.1229999999999993</v>
      </c>
      <c r="H222" s="71">
        <v>0</v>
      </c>
    </row>
    <row r="223" spans="1:8" ht="80.25" hidden="1" customHeight="1" x14ac:dyDescent="0.2">
      <c r="A223" s="203"/>
      <c r="B223" s="200" t="s">
        <v>73</v>
      </c>
      <c r="C223" s="200"/>
      <c r="D223" s="201">
        <v>1101</v>
      </c>
      <c r="E223" s="202" t="s">
        <v>74</v>
      </c>
      <c r="F223" s="202"/>
      <c r="G223" s="71" t="e">
        <f>#REF!</f>
        <v>#REF!</v>
      </c>
      <c r="H223" s="71" t="e">
        <f>#REF!</f>
        <v>#REF!</v>
      </c>
    </row>
    <row r="224" spans="1:8" ht="63.75" hidden="1" customHeight="1" x14ac:dyDescent="0.2">
      <c r="A224" s="203"/>
      <c r="B224" s="200" t="s">
        <v>50</v>
      </c>
      <c r="C224" s="200"/>
      <c r="D224" s="201">
        <v>1101</v>
      </c>
      <c r="E224" s="202" t="s">
        <v>86</v>
      </c>
      <c r="F224" s="202"/>
      <c r="G224" s="71" t="e">
        <f>#REF!</f>
        <v>#REF!</v>
      </c>
      <c r="H224" s="71" t="e">
        <f>#REF!</f>
        <v>#REF!</v>
      </c>
    </row>
    <row r="225" spans="1:8" ht="0.75" hidden="1" customHeight="1" x14ac:dyDescent="0.2">
      <c r="A225" s="203"/>
      <c r="B225" s="200" t="s">
        <v>39</v>
      </c>
      <c r="C225" s="200"/>
      <c r="D225" s="201">
        <v>104</v>
      </c>
      <c r="E225" s="202">
        <v>9000000000</v>
      </c>
      <c r="F225" s="202"/>
      <c r="G225" s="71">
        <f t="shared" ref="G225:H227" si="8">G226</f>
        <v>0</v>
      </c>
      <c r="H225" s="71">
        <f t="shared" si="8"/>
        <v>0</v>
      </c>
    </row>
    <row r="226" spans="1:8" ht="85.5" hidden="1" customHeight="1" x14ac:dyDescent="0.2">
      <c r="A226" s="203"/>
      <c r="B226" s="200" t="s">
        <v>120</v>
      </c>
      <c r="C226" s="200"/>
      <c r="D226" s="201">
        <v>104</v>
      </c>
      <c r="E226" s="202">
        <v>9010000000</v>
      </c>
      <c r="F226" s="202"/>
      <c r="G226" s="71">
        <f t="shared" si="8"/>
        <v>0</v>
      </c>
      <c r="H226" s="71">
        <f t="shared" si="8"/>
        <v>0</v>
      </c>
    </row>
    <row r="227" spans="1:8" ht="65.25" hidden="1" customHeight="1" x14ac:dyDescent="0.2">
      <c r="A227" s="203"/>
      <c r="B227" s="200" t="s">
        <v>30</v>
      </c>
      <c r="C227" s="200"/>
      <c r="D227" s="201">
        <v>104</v>
      </c>
      <c r="E227" s="202">
        <v>9010000000</v>
      </c>
      <c r="F227" s="202">
        <v>100</v>
      </c>
      <c r="G227" s="71">
        <f t="shared" si="8"/>
        <v>0</v>
      </c>
      <c r="H227" s="71">
        <f t="shared" si="8"/>
        <v>0</v>
      </c>
    </row>
    <row r="228" spans="1:8" ht="31.5" hidden="1" customHeight="1" x14ac:dyDescent="0.2">
      <c r="A228" s="203"/>
      <c r="B228" s="200" t="s">
        <v>31</v>
      </c>
      <c r="C228" s="200"/>
      <c r="D228" s="201">
        <v>104</v>
      </c>
      <c r="E228" s="202">
        <v>9010000000</v>
      </c>
      <c r="F228" s="202">
        <v>120</v>
      </c>
      <c r="G228" s="71"/>
      <c r="H228" s="71"/>
    </row>
    <row r="229" spans="1:8" ht="25.5" hidden="1" x14ac:dyDescent="0.2">
      <c r="A229" s="203">
        <v>0</v>
      </c>
      <c r="B229" s="200" t="s">
        <v>43</v>
      </c>
      <c r="C229" s="200"/>
      <c r="D229" s="201">
        <v>1202</v>
      </c>
      <c r="E229" s="202" t="s">
        <v>25</v>
      </c>
      <c r="F229" s="202">
        <v>0</v>
      </c>
      <c r="G229" s="71">
        <v>0</v>
      </c>
      <c r="H229" s="71">
        <v>0</v>
      </c>
    </row>
    <row r="230" spans="1:8" ht="1.5" customHeight="1" x14ac:dyDescent="0.2">
      <c r="A230" s="260" t="s">
        <v>8</v>
      </c>
      <c r="B230" s="261"/>
      <c r="C230" s="261"/>
      <c r="D230" s="261"/>
      <c r="E230" s="261"/>
      <c r="F230" s="262"/>
      <c r="G230" s="67">
        <f>G14</f>
        <v>10874.219000000001</v>
      </c>
      <c r="H230" s="67">
        <f>H14</f>
        <v>1262.154</v>
      </c>
    </row>
    <row r="231" spans="1:8" hidden="1" x14ac:dyDescent="0.2">
      <c r="A231" s="50">
        <v>0</v>
      </c>
      <c r="B231" s="49" t="s">
        <v>60</v>
      </c>
      <c r="C231" s="49"/>
      <c r="D231" s="68">
        <v>0</v>
      </c>
      <c r="E231" s="69">
        <v>0</v>
      </c>
      <c r="F231" s="70">
        <v>0</v>
      </c>
      <c r="G231" s="71">
        <v>0</v>
      </c>
      <c r="H231" s="71">
        <v>0</v>
      </c>
    </row>
    <row r="232" spans="1:8" hidden="1" x14ac:dyDescent="0.2">
      <c r="A232" s="50">
        <v>0</v>
      </c>
      <c r="B232" s="49" t="s">
        <v>60</v>
      </c>
      <c r="C232" s="49"/>
      <c r="D232" s="68">
        <v>0</v>
      </c>
      <c r="E232" s="69">
        <v>0</v>
      </c>
      <c r="F232" s="70">
        <v>0</v>
      </c>
      <c r="G232" s="71">
        <v>0</v>
      </c>
      <c r="H232" s="71">
        <v>0</v>
      </c>
    </row>
    <row r="233" spans="1:8" hidden="1" x14ac:dyDescent="0.2">
      <c r="A233" s="50">
        <v>0</v>
      </c>
      <c r="B233" s="49" t="s">
        <v>60</v>
      </c>
      <c r="C233" s="49"/>
      <c r="D233" s="68">
        <v>0</v>
      </c>
      <c r="E233" s="69">
        <v>0</v>
      </c>
      <c r="F233" s="70">
        <v>0</v>
      </c>
      <c r="G233" s="71">
        <v>0</v>
      </c>
      <c r="H233" s="71">
        <v>0</v>
      </c>
    </row>
    <row r="234" spans="1:8" hidden="1" x14ac:dyDescent="0.2">
      <c r="A234" s="50">
        <v>0</v>
      </c>
      <c r="B234" s="49" t="s">
        <v>60</v>
      </c>
      <c r="C234" s="49"/>
      <c r="D234" s="68">
        <v>0</v>
      </c>
      <c r="E234" s="69">
        <v>0</v>
      </c>
      <c r="F234" s="70">
        <v>0</v>
      </c>
      <c r="G234" s="71">
        <v>0</v>
      </c>
      <c r="H234" s="71">
        <v>0</v>
      </c>
    </row>
    <row r="235" spans="1:8" hidden="1" x14ac:dyDescent="0.2">
      <c r="A235" s="50">
        <v>0</v>
      </c>
      <c r="B235" s="49" t="s">
        <v>60</v>
      </c>
      <c r="C235" s="49"/>
      <c r="D235" s="68">
        <v>0</v>
      </c>
      <c r="E235" s="69">
        <v>0</v>
      </c>
      <c r="F235" s="70">
        <v>0</v>
      </c>
      <c r="G235" s="71">
        <v>0</v>
      </c>
      <c r="H235" s="71">
        <v>0</v>
      </c>
    </row>
    <row r="236" spans="1:8" hidden="1" x14ac:dyDescent="0.2">
      <c r="A236" s="50">
        <v>0</v>
      </c>
      <c r="B236" s="49" t="s">
        <v>60</v>
      </c>
      <c r="C236" s="49"/>
      <c r="D236" s="68">
        <v>0</v>
      </c>
      <c r="E236" s="69">
        <v>0</v>
      </c>
      <c r="F236" s="70">
        <v>0</v>
      </c>
      <c r="G236" s="71">
        <v>0</v>
      </c>
      <c r="H236" s="71">
        <v>0</v>
      </c>
    </row>
    <row r="237" spans="1:8" hidden="1" x14ac:dyDescent="0.2">
      <c r="A237" s="50">
        <v>0</v>
      </c>
      <c r="B237" s="49" t="s">
        <v>60</v>
      </c>
      <c r="C237" s="49"/>
      <c r="D237" s="68">
        <v>0</v>
      </c>
      <c r="E237" s="69">
        <v>0</v>
      </c>
      <c r="F237" s="70">
        <v>0</v>
      </c>
      <c r="G237" s="71">
        <v>0</v>
      </c>
      <c r="H237" s="71">
        <v>0</v>
      </c>
    </row>
    <row r="238" spans="1:8" hidden="1" x14ac:dyDescent="0.2">
      <c r="A238" s="50">
        <v>0</v>
      </c>
      <c r="B238" s="49" t="s">
        <v>60</v>
      </c>
      <c r="C238" s="49"/>
      <c r="D238" s="68">
        <v>0</v>
      </c>
      <c r="E238" s="69">
        <v>0</v>
      </c>
      <c r="F238" s="70">
        <v>0</v>
      </c>
      <c r="G238" s="71">
        <v>0</v>
      </c>
      <c r="H238" s="71">
        <v>0</v>
      </c>
    </row>
    <row r="239" spans="1:8" hidden="1" x14ac:dyDescent="0.2">
      <c r="A239" s="50">
        <v>0</v>
      </c>
      <c r="B239" s="49" t="s">
        <v>60</v>
      </c>
      <c r="C239" s="49"/>
      <c r="D239" s="68">
        <v>0</v>
      </c>
      <c r="E239" s="69">
        <v>0</v>
      </c>
      <c r="F239" s="70">
        <v>0</v>
      </c>
      <c r="G239" s="71">
        <v>0</v>
      </c>
      <c r="H239" s="71">
        <v>0</v>
      </c>
    </row>
    <row r="240" spans="1:8" hidden="1" x14ac:dyDescent="0.2">
      <c r="A240" s="50">
        <v>0</v>
      </c>
      <c r="B240" s="49" t="s">
        <v>60</v>
      </c>
      <c r="C240" s="49"/>
      <c r="D240" s="68">
        <v>0</v>
      </c>
      <c r="E240" s="69">
        <v>0</v>
      </c>
      <c r="F240" s="70">
        <v>0</v>
      </c>
      <c r="G240" s="71">
        <v>0</v>
      </c>
      <c r="H240" s="71">
        <v>0</v>
      </c>
    </row>
    <row r="242" spans="7:8" x14ac:dyDescent="0.2">
      <c r="G242" s="82"/>
      <c r="H242" s="82"/>
    </row>
    <row r="243" spans="7:8" x14ac:dyDescent="0.2">
      <c r="G243" s="82"/>
      <c r="H243" s="82"/>
    </row>
  </sheetData>
  <dataConsolidate link="1"/>
  <mergeCells count="15">
    <mergeCell ref="A8:H8"/>
    <mergeCell ref="G10:H11"/>
    <mergeCell ref="A230:F230"/>
    <mergeCell ref="A10:A12"/>
    <mergeCell ref="B10:B12"/>
    <mergeCell ref="D10:D12"/>
    <mergeCell ref="E10:E12"/>
    <mergeCell ref="F10:F12"/>
    <mergeCell ref="C10:C12"/>
    <mergeCell ref="B14:F14"/>
    <mergeCell ref="A1:H1"/>
    <mergeCell ref="A2:H2"/>
    <mergeCell ref="A3:H3"/>
    <mergeCell ref="A4:H4"/>
    <mergeCell ref="A5:H5"/>
  </mergeCells>
  <pageMargins left="0.47244094488188981" right="0.19685039370078741" top="0.19685039370078741" bottom="0.23622047244094491" header="0.31496062992125984" footer="0.23622047244094491"/>
  <pageSetup paperSize="9" scale="97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ToggleButton1">
          <controlPr defaultSize="0" print="0" autoLine="0" r:id="rId5">
            <anchor moveWithCells="1">
              <from>
                <xdr:col>27</xdr:col>
                <xdr:colOff>457200</xdr:colOff>
                <xdr:row>0</xdr:row>
                <xdr:rowOff>38100</xdr:rowOff>
              </from>
              <to>
                <xdr:col>33</xdr:col>
                <xdr:colOff>57150</xdr:colOff>
                <xdr:row>2</xdr:row>
                <xdr:rowOff>57150</xdr:rowOff>
              </to>
            </anchor>
          </controlPr>
        </control>
      </mc:Choice>
      <mc:Fallback>
        <control shapeId="1025" r:id="rId4" name="ToggleButton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2"/>
  <dimension ref="A1:K189"/>
  <sheetViews>
    <sheetView view="pageBreakPreview" zoomScaleSheetLayoutView="100" workbookViewId="0">
      <selection activeCell="H188" sqref="H188"/>
    </sheetView>
  </sheetViews>
  <sheetFormatPr defaultColWidth="9.140625" defaultRowHeight="12.75" x14ac:dyDescent="0.2"/>
  <cols>
    <col min="1" max="1" width="5.7109375" style="4" customWidth="1"/>
    <col min="2" max="2" width="56.42578125" style="4" customWidth="1"/>
    <col min="3" max="3" width="6.28515625" style="4" customWidth="1"/>
    <col min="4" max="4" width="10.85546875" style="4" customWidth="1"/>
    <col min="5" max="5" width="7.7109375" style="21" customWidth="1"/>
    <col min="6" max="6" width="11.85546875" style="21" customWidth="1"/>
    <col min="7" max="7" width="14" style="21" customWidth="1"/>
    <col min="8" max="8" width="13.5703125" style="48" customWidth="1"/>
    <col min="9" max="9" width="12.42578125" style="22" customWidth="1"/>
    <col min="10" max="10" width="12.5703125" style="4" customWidth="1"/>
    <col min="11" max="11" width="14.7109375" style="4" customWidth="1"/>
    <col min="12" max="16384" width="9.140625" style="4"/>
  </cols>
  <sheetData>
    <row r="1" spans="1:11" s="5" customFormat="1" ht="14.25" x14ac:dyDescent="0.2">
      <c r="E1" s="16"/>
      <c r="F1" s="16"/>
      <c r="G1" s="16"/>
      <c r="H1" s="2"/>
      <c r="I1" s="16" t="s">
        <v>0</v>
      </c>
    </row>
    <row r="2" spans="1:11" s="1" customFormat="1" ht="14.25" x14ac:dyDescent="0.2">
      <c r="E2" s="16"/>
      <c r="F2" s="16"/>
      <c r="G2" s="16"/>
      <c r="H2" s="2"/>
      <c r="I2" s="117" t="s">
        <v>122</v>
      </c>
      <c r="J2" s="3"/>
      <c r="K2" s="2"/>
    </row>
    <row r="3" spans="1:11" s="1" customFormat="1" ht="14.25" x14ac:dyDescent="0.2">
      <c r="E3" s="16"/>
      <c r="F3" s="16"/>
      <c r="G3" s="16"/>
      <c r="H3" s="2"/>
      <c r="I3" s="117" t="s">
        <v>127</v>
      </c>
      <c r="J3" s="3"/>
      <c r="K3" s="2"/>
    </row>
    <row r="4" spans="1:11" s="1" customFormat="1" ht="14.25" x14ac:dyDescent="0.2">
      <c r="A4" s="269" t="s">
        <v>128</v>
      </c>
      <c r="B4" s="269"/>
      <c r="C4" s="269"/>
      <c r="D4" s="269"/>
      <c r="E4" s="269"/>
      <c r="F4" s="269"/>
      <c r="G4" s="269"/>
      <c r="H4" s="269"/>
      <c r="I4" s="269"/>
      <c r="J4" s="3"/>
      <c r="K4" s="2"/>
    </row>
    <row r="5" spans="1:11" s="1" customFormat="1" ht="14.25" x14ac:dyDescent="0.2">
      <c r="E5" s="15"/>
      <c r="F5" s="15"/>
      <c r="G5" s="15"/>
      <c r="I5" s="37" t="s">
        <v>279</v>
      </c>
      <c r="J5" s="3"/>
      <c r="K5" s="2"/>
    </row>
    <row r="6" spans="1:11" s="1" customFormat="1" ht="8.65" customHeight="1" x14ac:dyDescent="0.2">
      <c r="E6" s="37"/>
      <c r="F6" s="37"/>
      <c r="G6" s="37"/>
      <c r="H6" s="114"/>
      <c r="I6" s="37"/>
      <c r="J6" s="3"/>
      <c r="K6" s="2"/>
    </row>
    <row r="7" spans="1:11" s="5" customFormat="1" ht="25.5" customHeight="1" x14ac:dyDescent="0.2">
      <c r="A7" s="270" t="s">
        <v>288</v>
      </c>
      <c r="B7" s="270"/>
      <c r="C7" s="270"/>
      <c r="D7" s="270"/>
      <c r="E7" s="270"/>
      <c r="F7" s="270"/>
      <c r="G7" s="270"/>
      <c r="H7" s="270"/>
      <c r="I7" s="270"/>
    </row>
    <row r="8" spans="1:11" s="5" customFormat="1" ht="3" hidden="1" customHeight="1" x14ac:dyDescent="0.2">
      <c r="A8" s="118"/>
      <c r="B8" s="118"/>
      <c r="C8" s="118"/>
      <c r="D8" s="118"/>
      <c r="E8" s="118"/>
      <c r="F8" s="118"/>
      <c r="G8" s="118"/>
      <c r="H8" s="118"/>
      <c r="I8" s="118"/>
    </row>
    <row r="9" spans="1:11" s="5" customFormat="1" ht="8.25" customHeight="1" x14ac:dyDescent="0.2">
      <c r="A9" s="118"/>
      <c r="B9" s="118"/>
      <c r="C9" s="118"/>
      <c r="D9" s="118"/>
      <c r="E9" s="118"/>
      <c r="F9" s="118"/>
      <c r="G9" s="118"/>
      <c r="H9" s="118"/>
      <c r="I9" s="118"/>
    </row>
    <row r="10" spans="1:11" customFormat="1" ht="12.75" customHeight="1" x14ac:dyDescent="0.2">
      <c r="A10" s="257" t="s">
        <v>2</v>
      </c>
      <c r="B10" s="258" t="s">
        <v>62</v>
      </c>
      <c r="C10" s="259" t="s">
        <v>3</v>
      </c>
      <c r="D10" s="259" t="s">
        <v>4</v>
      </c>
      <c r="E10" s="259" t="s">
        <v>5</v>
      </c>
      <c r="F10" s="271" t="s">
        <v>121</v>
      </c>
      <c r="G10" s="271"/>
      <c r="H10" s="271"/>
      <c r="I10" s="271"/>
    </row>
    <row r="11" spans="1:11" customFormat="1" x14ac:dyDescent="0.2">
      <c r="A11" s="257"/>
      <c r="B11" s="258"/>
      <c r="C11" s="259"/>
      <c r="D11" s="259"/>
      <c r="E11" s="254"/>
      <c r="F11" s="271" t="s">
        <v>165</v>
      </c>
      <c r="G11" s="271"/>
      <c r="H11" s="271" t="s">
        <v>281</v>
      </c>
      <c r="I11" s="271"/>
    </row>
    <row r="12" spans="1:11" customFormat="1" ht="120.75" customHeight="1" x14ac:dyDescent="0.2">
      <c r="A12" s="257"/>
      <c r="B12" s="258"/>
      <c r="C12" s="259"/>
      <c r="D12" s="259"/>
      <c r="E12" s="259"/>
      <c r="F12" s="119" t="s">
        <v>6</v>
      </c>
      <c r="G12" s="119" t="s">
        <v>275</v>
      </c>
      <c r="H12" s="119" t="s">
        <v>6</v>
      </c>
      <c r="I12" s="119" t="s">
        <v>275</v>
      </c>
    </row>
    <row r="13" spans="1:11" customFormat="1" ht="25.5" customHeight="1" x14ac:dyDescent="0.2">
      <c r="A13" s="115">
        <v>532</v>
      </c>
      <c r="B13" s="64" t="s">
        <v>168</v>
      </c>
      <c r="C13" s="65">
        <v>0</v>
      </c>
      <c r="D13" s="66"/>
      <c r="E13" s="116"/>
      <c r="F13" s="120">
        <f>SUM(F14+F18+F34+F42+F47+F53+F59+F63+F77+F81+F94+F100+F111+F171+F187)</f>
        <v>9518.0680000000011</v>
      </c>
      <c r="G13" s="120">
        <f>SUM(G14+G18+G34+G42+G47+G53+G59+G63+G77+G81+G94+G100+G111+G171+G187)</f>
        <v>1276.154</v>
      </c>
      <c r="H13" s="120">
        <f>SUM(H14+H18+H34+H42+H47+H53+H59+H63+H77+H81+H94+H100+H111+H171+H187)</f>
        <v>9752.8529999999973</v>
      </c>
      <c r="I13" s="120">
        <f>SUM(I14+I18+I34+I42+I47+I53+I59+I63+I77+I81+I94+I100+I111+I171+I187)</f>
        <v>1294.154</v>
      </c>
    </row>
    <row r="14" spans="1:11" customFormat="1" ht="24" customHeight="1" x14ac:dyDescent="0.2">
      <c r="A14" s="115"/>
      <c r="B14" s="64" t="s">
        <v>55</v>
      </c>
      <c r="C14" s="65">
        <v>102</v>
      </c>
      <c r="D14" s="66"/>
      <c r="E14" s="116"/>
      <c r="F14" s="121">
        <f t="shared" ref="F14:I16" si="0">F15</f>
        <v>785.67499999999995</v>
      </c>
      <c r="G14" s="121">
        <f t="shared" si="0"/>
        <v>0</v>
      </c>
      <c r="H14" s="121">
        <f t="shared" si="0"/>
        <v>785.67499999999995</v>
      </c>
      <c r="I14" s="121">
        <f t="shared" si="0"/>
        <v>0</v>
      </c>
    </row>
    <row r="15" spans="1:11" customFormat="1" ht="51" customHeight="1" x14ac:dyDescent="0.2">
      <c r="A15" s="115"/>
      <c r="B15" s="49" t="s">
        <v>289</v>
      </c>
      <c r="C15" s="68">
        <v>102</v>
      </c>
      <c r="D15" s="69">
        <v>3400000000</v>
      </c>
      <c r="E15" s="116"/>
      <c r="F15" s="122">
        <f t="shared" si="0"/>
        <v>785.67499999999995</v>
      </c>
      <c r="G15" s="122">
        <f t="shared" si="0"/>
        <v>0</v>
      </c>
      <c r="H15" s="122">
        <f t="shared" si="0"/>
        <v>785.67499999999995</v>
      </c>
      <c r="I15" s="122">
        <f t="shared" si="0"/>
        <v>0</v>
      </c>
    </row>
    <row r="16" spans="1:11" customFormat="1" ht="48.75" customHeight="1" x14ac:dyDescent="0.2">
      <c r="A16" s="115"/>
      <c r="B16" s="49" t="s">
        <v>30</v>
      </c>
      <c r="C16" s="68">
        <v>102</v>
      </c>
      <c r="D16" s="69">
        <v>3400000000</v>
      </c>
      <c r="E16" s="70">
        <v>100</v>
      </c>
      <c r="F16" s="122">
        <f t="shared" si="0"/>
        <v>785.67499999999995</v>
      </c>
      <c r="G16" s="122">
        <f t="shared" si="0"/>
        <v>0</v>
      </c>
      <c r="H16" s="122">
        <f t="shared" si="0"/>
        <v>785.67499999999995</v>
      </c>
      <c r="I16" s="122">
        <f t="shared" si="0"/>
        <v>0</v>
      </c>
    </row>
    <row r="17" spans="1:9" customFormat="1" ht="26.25" customHeight="1" x14ac:dyDescent="0.2">
      <c r="A17" s="115"/>
      <c r="B17" s="49" t="s">
        <v>31</v>
      </c>
      <c r="C17" s="68">
        <v>102</v>
      </c>
      <c r="D17" s="69">
        <v>3400000000</v>
      </c>
      <c r="E17" s="70">
        <v>120</v>
      </c>
      <c r="F17" s="122">
        <v>785.67499999999995</v>
      </c>
      <c r="G17" s="122">
        <v>0</v>
      </c>
      <c r="H17" s="122">
        <v>785.67499999999995</v>
      </c>
      <c r="I17" s="122">
        <v>0</v>
      </c>
    </row>
    <row r="18" spans="1:9" customFormat="1" ht="38.25" x14ac:dyDescent="0.2">
      <c r="A18" s="50"/>
      <c r="B18" s="64" t="s">
        <v>27</v>
      </c>
      <c r="C18" s="65">
        <v>104</v>
      </c>
      <c r="D18" s="66"/>
      <c r="E18" s="116"/>
      <c r="F18" s="121">
        <f>F19</f>
        <v>883.12899999999991</v>
      </c>
      <c r="G18" s="121">
        <f>G19</f>
        <v>0</v>
      </c>
      <c r="H18" s="121">
        <f>H19</f>
        <v>883.12899999999991</v>
      </c>
      <c r="I18" s="121">
        <f>I19</f>
        <v>0</v>
      </c>
    </row>
    <row r="19" spans="1:9" customFormat="1" ht="49.5" customHeight="1" x14ac:dyDescent="0.2">
      <c r="A19" s="50"/>
      <c r="B19" s="49" t="s">
        <v>289</v>
      </c>
      <c r="C19" s="68">
        <v>104</v>
      </c>
      <c r="D19" s="69">
        <v>3400000000</v>
      </c>
      <c r="E19" s="70"/>
      <c r="F19" s="122">
        <f>F24+F26+F32</f>
        <v>883.12899999999991</v>
      </c>
      <c r="G19" s="122">
        <f>G24+G26+G32</f>
        <v>0</v>
      </c>
      <c r="H19" s="122">
        <f>H24+H26+H32</f>
        <v>883.12899999999991</v>
      </c>
      <c r="I19" s="122">
        <f>I24+I26+I32</f>
        <v>0</v>
      </c>
    </row>
    <row r="20" spans="1:9" customFormat="1" ht="38.25" hidden="1" x14ac:dyDescent="0.2">
      <c r="A20" s="50"/>
      <c r="B20" s="49" t="s">
        <v>28</v>
      </c>
      <c r="C20" s="68">
        <v>104</v>
      </c>
      <c r="D20" s="69">
        <v>1550000000</v>
      </c>
      <c r="E20" s="70">
        <v>0</v>
      </c>
      <c r="F20" s="122">
        <v>0</v>
      </c>
      <c r="G20" s="122">
        <v>0</v>
      </c>
      <c r="H20" s="122">
        <v>0</v>
      </c>
      <c r="I20" s="122">
        <v>0</v>
      </c>
    </row>
    <row r="21" spans="1:9" customFormat="1" ht="25.5" hidden="1" x14ac:dyDescent="0.2">
      <c r="A21" s="50"/>
      <c r="B21" s="49" t="s">
        <v>29</v>
      </c>
      <c r="C21" s="68">
        <v>104</v>
      </c>
      <c r="D21" s="69">
        <v>1240000000</v>
      </c>
      <c r="E21" s="70">
        <v>0</v>
      </c>
      <c r="F21" s="122">
        <v>0</v>
      </c>
      <c r="G21" s="122">
        <v>0</v>
      </c>
      <c r="H21" s="122">
        <v>0</v>
      </c>
      <c r="I21" s="122">
        <v>0</v>
      </c>
    </row>
    <row r="22" spans="1:9" customFormat="1" ht="25.5" hidden="1" x14ac:dyDescent="0.2">
      <c r="A22" s="50"/>
      <c r="B22" s="49" t="s">
        <v>29</v>
      </c>
      <c r="C22" s="68">
        <v>104</v>
      </c>
      <c r="D22" s="66">
        <v>930000000</v>
      </c>
      <c r="E22" s="70">
        <v>0</v>
      </c>
      <c r="F22" s="122">
        <v>0</v>
      </c>
      <c r="G22" s="122">
        <v>0</v>
      </c>
      <c r="H22" s="122">
        <v>0</v>
      </c>
      <c r="I22" s="122">
        <v>0</v>
      </c>
    </row>
    <row r="23" spans="1:9" customFormat="1" ht="25.5" hidden="1" x14ac:dyDescent="0.2">
      <c r="A23" s="50"/>
      <c r="B23" s="49" t="s">
        <v>29</v>
      </c>
      <c r="C23" s="68">
        <v>104</v>
      </c>
      <c r="D23" s="69">
        <v>620000000</v>
      </c>
      <c r="E23" s="70">
        <v>0</v>
      </c>
      <c r="F23" s="122">
        <v>0</v>
      </c>
      <c r="G23" s="122">
        <v>0</v>
      </c>
      <c r="H23" s="122">
        <v>0</v>
      </c>
      <c r="I23" s="122">
        <v>0</v>
      </c>
    </row>
    <row r="24" spans="1:9" customFormat="1" ht="53.25" customHeight="1" x14ac:dyDescent="0.2">
      <c r="A24" s="50"/>
      <c r="B24" s="49" t="s">
        <v>30</v>
      </c>
      <c r="C24" s="68">
        <v>104</v>
      </c>
      <c r="D24" s="69">
        <v>3400000000</v>
      </c>
      <c r="E24" s="70">
        <v>100</v>
      </c>
      <c r="F24" s="122">
        <f>F25</f>
        <v>630.60500000000002</v>
      </c>
      <c r="G24" s="122">
        <f>G25</f>
        <v>0</v>
      </c>
      <c r="H24" s="122">
        <f>H25</f>
        <v>630.60500000000002</v>
      </c>
      <c r="I24" s="122">
        <f>I25</f>
        <v>0</v>
      </c>
    </row>
    <row r="25" spans="1:9" customFormat="1" ht="24" customHeight="1" x14ac:dyDescent="0.2">
      <c r="A25" s="50"/>
      <c r="B25" s="49" t="s">
        <v>31</v>
      </c>
      <c r="C25" s="68">
        <v>104</v>
      </c>
      <c r="D25" s="69">
        <v>3400000000</v>
      </c>
      <c r="E25" s="70">
        <v>120</v>
      </c>
      <c r="F25" s="122">
        <v>630.60500000000002</v>
      </c>
      <c r="G25" s="122">
        <v>0</v>
      </c>
      <c r="H25" s="122">
        <v>630.60500000000002</v>
      </c>
      <c r="I25" s="122">
        <v>0</v>
      </c>
    </row>
    <row r="26" spans="1:9" customFormat="1" ht="27" customHeight="1" x14ac:dyDescent="0.2">
      <c r="A26" s="50"/>
      <c r="B26" s="49" t="s">
        <v>32</v>
      </c>
      <c r="C26" s="68">
        <v>104</v>
      </c>
      <c r="D26" s="69">
        <v>3400000000</v>
      </c>
      <c r="E26" s="70">
        <v>200</v>
      </c>
      <c r="F26" s="122">
        <f>F27</f>
        <v>108.247</v>
      </c>
      <c r="G26" s="122">
        <f>G27</f>
        <v>0</v>
      </c>
      <c r="H26" s="122">
        <f>H27</f>
        <v>108.247</v>
      </c>
      <c r="I26" s="122">
        <f>I27</f>
        <v>0</v>
      </c>
    </row>
    <row r="27" spans="1:9" customFormat="1" ht="26.25" customHeight="1" x14ac:dyDescent="0.2">
      <c r="A27" s="50"/>
      <c r="B27" s="49" t="s">
        <v>33</v>
      </c>
      <c r="C27" s="68">
        <v>104</v>
      </c>
      <c r="D27" s="69">
        <v>3400000000</v>
      </c>
      <c r="E27" s="70">
        <v>240</v>
      </c>
      <c r="F27" s="122">
        <v>108.247</v>
      </c>
      <c r="G27" s="122">
        <v>0</v>
      </c>
      <c r="H27" s="122">
        <v>108.247</v>
      </c>
      <c r="I27" s="122">
        <v>0</v>
      </c>
    </row>
    <row r="28" spans="1:9" customFormat="1" hidden="1" x14ac:dyDescent="0.2">
      <c r="A28" s="50"/>
      <c r="B28" s="49" t="s">
        <v>34</v>
      </c>
      <c r="C28" s="68">
        <v>104</v>
      </c>
      <c r="D28" s="69">
        <v>3400000000</v>
      </c>
      <c r="E28" s="70">
        <v>800</v>
      </c>
      <c r="F28" s="122">
        <v>0</v>
      </c>
      <c r="G28" s="122">
        <v>0</v>
      </c>
      <c r="H28" s="122">
        <v>0</v>
      </c>
      <c r="I28" s="122">
        <v>0</v>
      </c>
    </row>
    <row r="29" spans="1:9" customFormat="1" hidden="1" x14ac:dyDescent="0.2">
      <c r="A29" s="50"/>
      <c r="B29" s="49" t="s">
        <v>35</v>
      </c>
      <c r="C29" s="68">
        <v>104</v>
      </c>
      <c r="D29" s="69">
        <v>3400000000</v>
      </c>
      <c r="E29" s="70">
        <v>850</v>
      </c>
      <c r="F29" s="122">
        <v>0</v>
      </c>
      <c r="G29" s="122">
        <v>0</v>
      </c>
      <c r="H29" s="122">
        <v>0</v>
      </c>
      <c r="I29" s="122">
        <v>0</v>
      </c>
    </row>
    <row r="30" spans="1:9" customFormat="1" hidden="1" x14ac:dyDescent="0.2">
      <c r="A30" s="50"/>
      <c r="B30" s="49" t="s">
        <v>34</v>
      </c>
      <c r="C30" s="68">
        <v>104</v>
      </c>
      <c r="D30" s="69">
        <v>3400000000</v>
      </c>
      <c r="E30" s="70">
        <v>800</v>
      </c>
      <c r="F30" s="122">
        <f>F31</f>
        <v>0</v>
      </c>
      <c r="G30" s="122"/>
      <c r="H30" s="122">
        <f>H31</f>
        <v>1</v>
      </c>
      <c r="I30" s="122"/>
    </row>
    <row r="31" spans="1:9" customFormat="1" hidden="1" x14ac:dyDescent="0.2">
      <c r="A31" s="50"/>
      <c r="B31" s="49" t="s">
        <v>35</v>
      </c>
      <c r="C31" s="68">
        <v>104</v>
      </c>
      <c r="D31" s="69">
        <v>3400000000</v>
      </c>
      <c r="E31" s="70">
        <v>850</v>
      </c>
      <c r="F31" s="122">
        <v>0</v>
      </c>
      <c r="G31" s="122"/>
      <c r="H31" s="122">
        <v>1</v>
      </c>
      <c r="I31" s="122"/>
    </row>
    <row r="32" spans="1:9" customFormat="1" x14ac:dyDescent="0.2">
      <c r="A32" s="50"/>
      <c r="B32" s="49" t="s">
        <v>37</v>
      </c>
      <c r="C32" s="68">
        <v>104</v>
      </c>
      <c r="D32" s="69">
        <v>3400000000</v>
      </c>
      <c r="E32" s="70">
        <v>500</v>
      </c>
      <c r="F32" s="122">
        <f>F33</f>
        <v>144.27699999999999</v>
      </c>
      <c r="G32" s="122">
        <f>G33</f>
        <v>0</v>
      </c>
      <c r="H32" s="122">
        <f>H33</f>
        <v>144.27699999999999</v>
      </c>
      <c r="I32" s="122">
        <f>I33</f>
        <v>0</v>
      </c>
    </row>
    <row r="33" spans="1:9" customFormat="1" x14ac:dyDescent="0.2">
      <c r="A33" s="50"/>
      <c r="B33" s="49" t="s">
        <v>38</v>
      </c>
      <c r="C33" s="68">
        <v>104</v>
      </c>
      <c r="D33" s="69">
        <v>3400000000</v>
      </c>
      <c r="E33" s="70">
        <v>540</v>
      </c>
      <c r="F33" s="122">
        <v>144.27699999999999</v>
      </c>
      <c r="G33" s="122">
        <v>0</v>
      </c>
      <c r="H33" s="122">
        <v>144.27699999999999</v>
      </c>
      <c r="I33" s="122">
        <v>0</v>
      </c>
    </row>
    <row r="34" spans="1:9" customFormat="1" ht="29.25" customHeight="1" x14ac:dyDescent="0.2">
      <c r="A34" s="50"/>
      <c r="B34" s="64" t="s">
        <v>36</v>
      </c>
      <c r="C34" s="65">
        <v>106</v>
      </c>
      <c r="D34" s="66"/>
      <c r="E34" s="116"/>
      <c r="F34" s="121">
        <f>F35</f>
        <v>38.433999999999997</v>
      </c>
      <c r="G34" s="121">
        <f>G35</f>
        <v>0</v>
      </c>
      <c r="H34" s="121">
        <f>H35</f>
        <v>38.433999999999997</v>
      </c>
      <c r="I34" s="121">
        <f>I35</f>
        <v>0</v>
      </c>
    </row>
    <row r="35" spans="1:9" customFormat="1" ht="49.5" customHeight="1" x14ac:dyDescent="0.2">
      <c r="A35" s="50"/>
      <c r="B35" s="49" t="s">
        <v>289</v>
      </c>
      <c r="C35" s="68">
        <v>106</v>
      </c>
      <c r="D35" s="69">
        <v>3400000000</v>
      </c>
      <c r="E35" s="70"/>
      <c r="F35" s="122">
        <f>F40</f>
        <v>38.433999999999997</v>
      </c>
      <c r="G35" s="122">
        <f>G40</f>
        <v>0</v>
      </c>
      <c r="H35" s="122">
        <f>H40</f>
        <v>38.433999999999997</v>
      </c>
      <c r="I35" s="122">
        <f>I40</f>
        <v>0</v>
      </c>
    </row>
    <row r="36" spans="1:9" customFormat="1" ht="38.25" hidden="1" x14ac:dyDescent="0.2">
      <c r="A36" s="50"/>
      <c r="B36" s="49" t="s">
        <v>28</v>
      </c>
      <c r="C36" s="68">
        <v>106</v>
      </c>
      <c r="D36" s="69">
        <v>3400000000</v>
      </c>
      <c r="E36" s="70">
        <v>0</v>
      </c>
      <c r="F36" s="122">
        <v>0</v>
      </c>
      <c r="G36" s="122">
        <v>0</v>
      </c>
      <c r="H36" s="122">
        <v>0</v>
      </c>
      <c r="I36" s="122">
        <v>0</v>
      </c>
    </row>
    <row r="37" spans="1:9" customFormat="1" ht="25.5" hidden="1" x14ac:dyDescent="0.2">
      <c r="A37" s="50"/>
      <c r="B37" s="49" t="s">
        <v>29</v>
      </c>
      <c r="C37" s="68">
        <v>106</v>
      </c>
      <c r="D37" s="69">
        <v>3400000000</v>
      </c>
      <c r="E37" s="70">
        <v>0</v>
      </c>
      <c r="F37" s="122">
        <v>0</v>
      </c>
      <c r="G37" s="122">
        <v>0</v>
      </c>
      <c r="H37" s="122">
        <v>0</v>
      </c>
      <c r="I37" s="122">
        <v>0</v>
      </c>
    </row>
    <row r="38" spans="1:9" customFormat="1" ht="25.5" hidden="1" x14ac:dyDescent="0.2">
      <c r="A38" s="50"/>
      <c r="B38" s="49" t="s">
        <v>29</v>
      </c>
      <c r="C38" s="68">
        <v>106</v>
      </c>
      <c r="D38" s="69">
        <v>3400000000</v>
      </c>
      <c r="E38" s="70">
        <v>0</v>
      </c>
      <c r="F38" s="122">
        <v>0</v>
      </c>
      <c r="G38" s="122">
        <v>0</v>
      </c>
      <c r="H38" s="122">
        <v>0</v>
      </c>
      <c r="I38" s="122">
        <v>0</v>
      </c>
    </row>
    <row r="39" spans="1:9" customFormat="1" ht="25.5" hidden="1" x14ac:dyDescent="0.2">
      <c r="A39" s="50"/>
      <c r="B39" s="49" t="s">
        <v>29</v>
      </c>
      <c r="C39" s="68">
        <v>106</v>
      </c>
      <c r="D39" s="69">
        <v>3400000000</v>
      </c>
      <c r="E39" s="70">
        <v>0</v>
      </c>
      <c r="F39" s="122">
        <v>0</v>
      </c>
      <c r="G39" s="122">
        <v>0</v>
      </c>
      <c r="H39" s="122">
        <v>0</v>
      </c>
      <c r="I39" s="122">
        <v>0</v>
      </c>
    </row>
    <row r="40" spans="1:9" customFormat="1" x14ac:dyDescent="0.2">
      <c r="A40" s="50"/>
      <c r="B40" s="49" t="s">
        <v>37</v>
      </c>
      <c r="C40" s="68">
        <v>106</v>
      </c>
      <c r="D40" s="69">
        <v>3400000000</v>
      </c>
      <c r="E40" s="70">
        <v>500</v>
      </c>
      <c r="F40" s="122">
        <f>F41</f>
        <v>38.433999999999997</v>
      </c>
      <c r="G40" s="122">
        <f>G41</f>
        <v>0</v>
      </c>
      <c r="H40" s="122">
        <f>H41</f>
        <v>38.433999999999997</v>
      </c>
      <c r="I40" s="122">
        <f>I41</f>
        <v>0</v>
      </c>
    </row>
    <row r="41" spans="1:9" customFormat="1" x14ac:dyDescent="0.2">
      <c r="A41" s="50"/>
      <c r="B41" s="49" t="s">
        <v>38</v>
      </c>
      <c r="C41" s="68">
        <v>106</v>
      </c>
      <c r="D41" s="69">
        <v>3400000000</v>
      </c>
      <c r="E41" s="70">
        <v>540</v>
      </c>
      <c r="F41" s="122">
        <v>38.433999999999997</v>
      </c>
      <c r="G41" s="122">
        <v>0</v>
      </c>
      <c r="H41" s="122">
        <v>38.433999999999997</v>
      </c>
      <c r="I41" s="122">
        <v>0</v>
      </c>
    </row>
    <row r="42" spans="1:9" s="11" customFormat="1" x14ac:dyDescent="0.2">
      <c r="A42" s="115"/>
      <c r="B42" s="64" t="s">
        <v>56</v>
      </c>
      <c r="C42" s="65">
        <v>111</v>
      </c>
      <c r="D42" s="66"/>
      <c r="E42" s="116"/>
      <c r="F42" s="121">
        <f t="shared" ref="F42:I45" si="1">F43</f>
        <v>15</v>
      </c>
      <c r="G42" s="121">
        <f t="shared" si="1"/>
        <v>0</v>
      </c>
      <c r="H42" s="121">
        <f t="shared" si="1"/>
        <v>15</v>
      </c>
      <c r="I42" s="121">
        <f t="shared" si="1"/>
        <v>0</v>
      </c>
    </row>
    <row r="43" spans="1:9" customFormat="1" ht="10.5" customHeight="1" x14ac:dyDescent="0.2">
      <c r="A43" s="50"/>
      <c r="B43" s="49" t="s">
        <v>39</v>
      </c>
      <c r="C43" s="68">
        <v>111</v>
      </c>
      <c r="D43" s="69" t="s">
        <v>12</v>
      </c>
      <c r="E43" s="70"/>
      <c r="F43" s="122">
        <f t="shared" si="1"/>
        <v>15</v>
      </c>
      <c r="G43" s="122">
        <f t="shared" si="1"/>
        <v>0</v>
      </c>
      <c r="H43" s="122">
        <f t="shared" si="1"/>
        <v>15</v>
      </c>
      <c r="I43" s="122">
        <f t="shared" si="1"/>
        <v>0</v>
      </c>
    </row>
    <row r="44" spans="1:9" customFormat="1" ht="64.5" customHeight="1" x14ac:dyDescent="0.2">
      <c r="A44" s="50"/>
      <c r="B44" s="49" t="s">
        <v>116</v>
      </c>
      <c r="C44" s="68">
        <v>111</v>
      </c>
      <c r="D44" s="69">
        <v>9010000000</v>
      </c>
      <c r="E44" s="70"/>
      <c r="F44" s="122">
        <f t="shared" si="1"/>
        <v>15</v>
      </c>
      <c r="G44" s="122">
        <f t="shared" si="1"/>
        <v>0</v>
      </c>
      <c r="H44" s="122">
        <f t="shared" si="1"/>
        <v>15</v>
      </c>
      <c r="I44" s="122">
        <f t="shared" si="1"/>
        <v>0</v>
      </c>
    </row>
    <row r="45" spans="1:9" customFormat="1" x14ac:dyDescent="0.2">
      <c r="A45" s="115"/>
      <c r="B45" s="49" t="s">
        <v>34</v>
      </c>
      <c r="C45" s="68">
        <v>111</v>
      </c>
      <c r="D45" s="69">
        <v>9010000000</v>
      </c>
      <c r="E45" s="70">
        <v>800</v>
      </c>
      <c r="F45" s="122">
        <f t="shared" si="1"/>
        <v>15</v>
      </c>
      <c r="G45" s="122">
        <f t="shared" si="1"/>
        <v>0</v>
      </c>
      <c r="H45" s="122">
        <f t="shared" si="1"/>
        <v>15</v>
      </c>
      <c r="I45" s="122">
        <f t="shared" si="1"/>
        <v>0</v>
      </c>
    </row>
    <row r="46" spans="1:9" customFormat="1" x14ac:dyDescent="0.2">
      <c r="A46" s="115"/>
      <c r="B46" s="49" t="s">
        <v>57</v>
      </c>
      <c r="C46" s="68">
        <v>111</v>
      </c>
      <c r="D46" s="69">
        <v>9010000000</v>
      </c>
      <c r="E46" s="70">
        <v>870</v>
      </c>
      <c r="F46" s="122">
        <v>15</v>
      </c>
      <c r="G46" s="122">
        <v>0</v>
      </c>
      <c r="H46" s="122">
        <v>15</v>
      </c>
      <c r="I46" s="122">
        <v>0</v>
      </c>
    </row>
    <row r="47" spans="1:9" customFormat="1" x14ac:dyDescent="0.2">
      <c r="A47" s="50"/>
      <c r="B47" s="64" t="s">
        <v>40</v>
      </c>
      <c r="C47" s="65">
        <v>113</v>
      </c>
      <c r="D47" s="66"/>
      <c r="E47" s="116"/>
      <c r="F47" s="121">
        <f>F48</f>
        <v>8.8629999999999995</v>
      </c>
      <c r="G47" s="121">
        <f>G48</f>
        <v>0</v>
      </c>
      <c r="H47" s="121">
        <f>H48</f>
        <v>8.8629999999999995</v>
      </c>
      <c r="I47" s="121">
        <f>I48</f>
        <v>0</v>
      </c>
    </row>
    <row r="48" spans="1:9" customFormat="1" ht="48.75" customHeight="1" x14ac:dyDescent="0.2">
      <c r="A48" s="50"/>
      <c r="B48" s="49" t="s">
        <v>289</v>
      </c>
      <c r="C48" s="68">
        <v>113</v>
      </c>
      <c r="D48" s="69">
        <v>3400000000</v>
      </c>
      <c r="E48" s="70"/>
      <c r="F48" s="122">
        <f>SUM(F51)</f>
        <v>8.8629999999999995</v>
      </c>
      <c r="G48" s="122">
        <f t="shared" ref="G48:I48" si="2">SUM(G51)</f>
        <v>0</v>
      </c>
      <c r="H48" s="122">
        <f t="shared" si="2"/>
        <v>8.8629999999999995</v>
      </c>
      <c r="I48" s="122">
        <f t="shared" si="2"/>
        <v>0</v>
      </c>
    </row>
    <row r="49" spans="1:9" customFormat="1" ht="25.5" hidden="1" x14ac:dyDescent="0.2">
      <c r="A49" s="50"/>
      <c r="B49" s="49" t="s">
        <v>41</v>
      </c>
      <c r="C49" s="68">
        <v>113</v>
      </c>
      <c r="D49" s="69">
        <v>3400000000</v>
      </c>
      <c r="E49" s="70">
        <v>0</v>
      </c>
      <c r="F49" s="122">
        <v>0</v>
      </c>
      <c r="G49" s="122">
        <v>0</v>
      </c>
      <c r="H49" s="122">
        <v>0</v>
      </c>
      <c r="I49" s="122">
        <v>0</v>
      </c>
    </row>
    <row r="50" spans="1:9" customFormat="1" ht="25.5" hidden="1" x14ac:dyDescent="0.2">
      <c r="A50" s="50"/>
      <c r="B50" s="49" t="s">
        <v>29</v>
      </c>
      <c r="C50" s="68">
        <v>113</v>
      </c>
      <c r="D50" s="69">
        <v>3400000000</v>
      </c>
      <c r="E50" s="70">
        <v>0</v>
      </c>
      <c r="F50" s="122">
        <v>0</v>
      </c>
      <c r="G50" s="122">
        <v>0</v>
      </c>
      <c r="H50" s="122">
        <v>0</v>
      </c>
      <c r="I50" s="122">
        <v>0</v>
      </c>
    </row>
    <row r="51" spans="1:9" customFormat="1" x14ac:dyDescent="0.2">
      <c r="A51" s="50"/>
      <c r="B51" s="49" t="s">
        <v>37</v>
      </c>
      <c r="C51" s="68">
        <v>113</v>
      </c>
      <c r="D51" s="69">
        <v>3400000000</v>
      </c>
      <c r="E51" s="70">
        <v>500</v>
      </c>
      <c r="F51" s="122">
        <f>F52</f>
        <v>8.8629999999999995</v>
      </c>
      <c r="G51" s="122">
        <f>G52</f>
        <v>0</v>
      </c>
      <c r="H51" s="122">
        <f>H52</f>
        <v>8.8629999999999995</v>
      </c>
      <c r="I51" s="122">
        <f>I52</f>
        <v>0</v>
      </c>
    </row>
    <row r="52" spans="1:9" customFormat="1" x14ac:dyDescent="0.2">
      <c r="A52" s="50"/>
      <c r="B52" s="49" t="s">
        <v>38</v>
      </c>
      <c r="C52" s="68">
        <v>113</v>
      </c>
      <c r="D52" s="69">
        <v>3400000000</v>
      </c>
      <c r="E52" s="70">
        <v>540</v>
      </c>
      <c r="F52" s="122">
        <v>8.8629999999999995</v>
      </c>
      <c r="G52" s="122">
        <v>0</v>
      </c>
      <c r="H52" s="122">
        <v>8.8629999999999995</v>
      </c>
      <c r="I52" s="122">
        <v>0</v>
      </c>
    </row>
    <row r="53" spans="1:9" customFormat="1" ht="15.75" customHeight="1" x14ac:dyDescent="0.2">
      <c r="A53" s="50"/>
      <c r="B53" s="64" t="s">
        <v>123</v>
      </c>
      <c r="C53" s="65">
        <v>203</v>
      </c>
      <c r="D53" s="69"/>
      <c r="E53" s="70"/>
      <c r="F53" s="67">
        <f>F54</f>
        <v>152</v>
      </c>
      <c r="G53" s="67">
        <f>F53</f>
        <v>152</v>
      </c>
      <c r="H53" s="67">
        <f>H54</f>
        <v>166</v>
      </c>
      <c r="I53" s="67">
        <f>H53</f>
        <v>166</v>
      </c>
    </row>
    <row r="54" spans="1:9" customFormat="1" ht="49.5" customHeight="1" x14ac:dyDescent="0.2">
      <c r="A54" s="50"/>
      <c r="B54" s="49" t="s">
        <v>289</v>
      </c>
      <c r="C54" s="68">
        <v>203</v>
      </c>
      <c r="D54" s="69">
        <v>3400000000</v>
      </c>
      <c r="E54" s="70"/>
      <c r="F54" s="71">
        <f>F55+F57</f>
        <v>152</v>
      </c>
      <c r="G54" s="71">
        <f>F54</f>
        <v>152</v>
      </c>
      <c r="H54" s="71">
        <f>H55+H57</f>
        <v>166</v>
      </c>
      <c r="I54" s="71">
        <f>H54</f>
        <v>166</v>
      </c>
    </row>
    <row r="55" spans="1:9" customFormat="1" ht="53.25" customHeight="1" x14ac:dyDescent="0.2">
      <c r="A55" s="50"/>
      <c r="B55" s="49" t="s">
        <v>30</v>
      </c>
      <c r="C55" s="68">
        <v>203</v>
      </c>
      <c r="D55" s="69">
        <v>3400000000</v>
      </c>
      <c r="E55" s="70">
        <v>100</v>
      </c>
      <c r="F55" s="71">
        <f>F56</f>
        <v>144.41300000000001</v>
      </c>
      <c r="G55" s="71">
        <f>G56</f>
        <v>144.41300000000001</v>
      </c>
      <c r="H55" s="71">
        <f>H56</f>
        <v>159.321</v>
      </c>
      <c r="I55" s="71">
        <f>I56</f>
        <v>159.321</v>
      </c>
    </row>
    <row r="56" spans="1:9" customFormat="1" ht="23.25" customHeight="1" x14ac:dyDescent="0.2">
      <c r="A56" s="50"/>
      <c r="B56" s="49" t="s">
        <v>31</v>
      </c>
      <c r="C56" s="68">
        <v>203</v>
      </c>
      <c r="D56" s="69">
        <v>3400000000</v>
      </c>
      <c r="E56" s="70">
        <v>120</v>
      </c>
      <c r="F56" s="71">
        <v>144.41300000000001</v>
      </c>
      <c r="G56" s="71">
        <f>F56</f>
        <v>144.41300000000001</v>
      </c>
      <c r="H56" s="71">
        <v>159.321</v>
      </c>
      <c r="I56" s="71">
        <f>H56</f>
        <v>159.321</v>
      </c>
    </row>
    <row r="57" spans="1:9" customFormat="1" ht="23.25" customHeight="1" x14ac:dyDescent="0.2">
      <c r="A57" s="50"/>
      <c r="B57" s="49" t="s">
        <v>32</v>
      </c>
      <c r="C57" s="68">
        <v>203</v>
      </c>
      <c r="D57" s="69">
        <v>3400000000</v>
      </c>
      <c r="E57" s="70">
        <v>200</v>
      </c>
      <c r="F57" s="71">
        <f>F58</f>
        <v>7.5869999999999997</v>
      </c>
      <c r="G57" s="71">
        <f>G58</f>
        <v>7.5869999999999997</v>
      </c>
      <c r="H57" s="71">
        <f>H58</f>
        <v>6.6790000000000003</v>
      </c>
      <c r="I57" s="71">
        <f>I58</f>
        <v>6.6790000000000003</v>
      </c>
    </row>
    <row r="58" spans="1:9" customFormat="1" ht="25.5" customHeight="1" x14ac:dyDescent="0.2">
      <c r="A58" s="50"/>
      <c r="B58" s="49" t="s">
        <v>33</v>
      </c>
      <c r="C58" s="68">
        <v>203</v>
      </c>
      <c r="D58" s="69">
        <v>3400000000</v>
      </c>
      <c r="E58" s="70">
        <v>240</v>
      </c>
      <c r="F58" s="71">
        <v>7.5869999999999997</v>
      </c>
      <c r="G58" s="71">
        <f>SUM(F58)</f>
        <v>7.5869999999999997</v>
      </c>
      <c r="H58" s="71">
        <v>6.6790000000000003</v>
      </c>
      <c r="I58" s="71">
        <f>H58</f>
        <v>6.6790000000000003</v>
      </c>
    </row>
    <row r="59" spans="1:9" customFormat="1" ht="14.25" customHeight="1" x14ac:dyDescent="0.2">
      <c r="A59" s="50"/>
      <c r="B59" s="64" t="s">
        <v>331</v>
      </c>
      <c r="C59" s="65">
        <v>405</v>
      </c>
      <c r="D59" s="66"/>
      <c r="E59" s="236"/>
      <c r="F59" s="67">
        <f t="shared" ref="F59:I61" si="3">SUM(F60)</f>
        <v>117</v>
      </c>
      <c r="G59" s="67">
        <f t="shared" si="3"/>
        <v>117</v>
      </c>
      <c r="H59" s="67">
        <f t="shared" si="3"/>
        <v>121</v>
      </c>
      <c r="I59" s="67">
        <f t="shared" si="3"/>
        <v>121</v>
      </c>
    </row>
    <row r="60" spans="1:9" customFormat="1" ht="25.5" customHeight="1" x14ac:dyDescent="0.2">
      <c r="A60" s="50"/>
      <c r="B60" s="49" t="s">
        <v>289</v>
      </c>
      <c r="C60" s="68">
        <v>405</v>
      </c>
      <c r="D60" s="69">
        <v>3400000000</v>
      </c>
      <c r="E60" s="70"/>
      <c r="F60" s="71">
        <f t="shared" si="3"/>
        <v>117</v>
      </c>
      <c r="G60" s="71">
        <f t="shared" si="3"/>
        <v>117</v>
      </c>
      <c r="H60" s="71">
        <f t="shared" si="3"/>
        <v>121</v>
      </c>
      <c r="I60" s="71">
        <f t="shared" si="3"/>
        <v>121</v>
      </c>
    </row>
    <row r="61" spans="1:9" customFormat="1" ht="25.5" customHeight="1" x14ac:dyDescent="0.2">
      <c r="A61" s="50"/>
      <c r="B61" s="49" t="s">
        <v>32</v>
      </c>
      <c r="C61" s="68">
        <v>405</v>
      </c>
      <c r="D61" s="69">
        <v>3400000000</v>
      </c>
      <c r="E61" s="70">
        <v>200</v>
      </c>
      <c r="F61" s="71">
        <f t="shared" si="3"/>
        <v>117</v>
      </c>
      <c r="G61" s="71">
        <f t="shared" si="3"/>
        <v>117</v>
      </c>
      <c r="H61" s="71">
        <f t="shared" si="3"/>
        <v>121</v>
      </c>
      <c r="I61" s="71">
        <f t="shared" si="3"/>
        <v>121</v>
      </c>
    </row>
    <row r="62" spans="1:9" customFormat="1" ht="25.5" customHeight="1" x14ac:dyDescent="0.2">
      <c r="A62" s="50"/>
      <c r="B62" s="49" t="s">
        <v>33</v>
      </c>
      <c r="C62" s="68">
        <v>405</v>
      </c>
      <c r="D62" s="69">
        <v>3400000000</v>
      </c>
      <c r="E62" s="70">
        <v>240</v>
      </c>
      <c r="F62" s="71">
        <v>117</v>
      </c>
      <c r="G62" s="71">
        <f>SUM(F62)</f>
        <v>117</v>
      </c>
      <c r="H62" s="71">
        <v>121</v>
      </c>
      <c r="I62" s="71">
        <f>SUM(H62)</f>
        <v>121</v>
      </c>
    </row>
    <row r="63" spans="1:9" customFormat="1" x14ac:dyDescent="0.2">
      <c r="A63" s="50"/>
      <c r="B63" s="64" t="s">
        <v>46</v>
      </c>
      <c r="C63" s="65">
        <v>409</v>
      </c>
      <c r="D63" s="66"/>
      <c r="E63" s="116"/>
      <c r="F63" s="121">
        <f>F64</f>
        <v>1282.838</v>
      </c>
      <c r="G63" s="121">
        <f>G64</f>
        <v>0</v>
      </c>
      <c r="H63" s="121">
        <f>H64</f>
        <v>1312.384</v>
      </c>
      <c r="I63" s="121">
        <f>I64</f>
        <v>0</v>
      </c>
    </row>
    <row r="64" spans="1:9" customFormat="1" ht="62.25" customHeight="1" x14ac:dyDescent="0.2">
      <c r="A64" s="50"/>
      <c r="B64" s="49" t="s">
        <v>290</v>
      </c>
      <c r="C64" s="68">
        <v>409</v>
      </c>
      <c r="D64" s="69">
        <v>2400000000</v>
      </c>
      <c r="E64" s="70"/>
      <c r="F64" s="122">
        <f>F71</f>
        <v>1282.838</v>
      </c>
      <c r="G64" s="122">
        <f>G71</f>
        <v>0</v>
      </c>
      <c r="H64" s="122">
        <f>H71</f>
        <v>1312.384</v>
      </c>
      <c r="I64" s="122">
        <f>I71</f>
        <v>0</v>
      </c>
    </row>
    <row r="65" spans="1:9" customFormat="1" ht="51" hidden="1" x14ac:dyDescent="0.2">
      <c r="A65" s="50"/>
      <c r="B65" s="49" t="s">
        <v>47</v>
      </c>
      <c r="C65" s="68">
        <v>409</v>
      </c>
      <c r="D65" s="69" t="s">
        <v>13</v>
      </c>
      <c r="E65" s="70">
        <v>0</v>
      </c>
      <c r="F65" s="122">
        <v>0</v>
      </c>
      <c r="G65" s="122">
        <v>0</v>
      </c>
      <c r="H65" s="122">
        <v>0</v>
      </c>
      <c r="I65" s="122">
        <v>0</v>
      </c>
    </row>
    <row r="66" spans="1:9" customFormat="1" ht="51" hidden="1" x14ac:dyDescent="0.2">
      <c r="A66" s="50"/>
      <c r="B66" s="49" t="s">
        <v>47</v>
      </c>
      <c r="C66" s="68">
        <v>409</v>
      </c>
      <c r="D66" s="69" t="s">
        <v>13</v>
      </c>
      <c r="E66" s="70">
        <v>0</v>
      </c>
      <c r="F66" s="122">
        <v>0</v>
      </c>
      <c r="G66" s="122">
        <v>0</v>
      </c>
      <c r="H66" s="122">
        <v>0</v>
      </c>
      <c r="I66" s="122">
        <v>0</v>
      </c>
    </row>
    <row r="67" spans="1:9" customFormat="1" hidden="1" x14ac:dyDescent="0.2">
      <c r="A67" s="50"/>
      <c r="B67" s="49" t="s">
        <v>42</v>
      </c>
      <c r="C67" s="68">
        <v>409</v>
      </c>
      <c r="D67" s="69" t="s">
        <v>14</v>
      </c>
      <c r="E67" s="70">
        <v>0</v>
      </c>
      <c r="F67" s="122">
        <v>0</v>
      </c>
      <c r="G67" s="122">
        <v>0</v>
      </c>
      <c r="H67" s="122">
        <v>0</v>
      </c>
      <c r="I67" s="122">
        <v>0</v>
      </c>
    </row>
    <row r="68" spans="1:9" customFormat="1" hidden="1" x14ac:dyDescent="0.2">
      <c r="A68" s="50"/>
      <c r="B68" s="49" t="s">
        <v>42</v>
      </c>
      <c r="C68" s="68">
        <v>409</v>
      </c>
      <c r="D68" s="69" t="s">
        <v>14</v>
      </c>
      <c r="E68" s="70">
        <v>0</v>
      </c>
      <c r="F68" s="122">
        <v>0</v>
      </c>
      <c r="G68" s="122">
        <v>0</v>
      </c>
      <c r="H68" s="122">
        <v>0</v>
      </c>
      <c r="I68" s="122">
        <v>0</v>
      </c>
    </row>
    <row r="69" spans="1:9" customFormat="1" hidden="1" x14ac:dyDescent="0.2">
      <c r="A69" s="50"/>
      <c r="B69" s="49" t="s">
        <v>42</v>
      </c>
      <c r="C69" s="68">
        <v>409</v>
      </c>
      <c r="D69" s="69" t="s">
        <v>14</v>
      </c>
      <c r="E69" s="70">
        <v>0</v>
      </c>
      <c r="F69" s="122">
        <v>0</v>
      </c>
      <c r="G69" s="122">
        <v>0</v>
      </c>
      <c r="H69" s="122">
        <v>0</v>
      </c>
      <c r="I69" s="122">
        <v>0</v>
      </c>
    </row>
    <row r="70" spans="1:9" customFormat="1" hidden="1" x14ac:dyDescent="0.2">
      <c r="A70" s="50"/>
      <c r="B70" s="49" t="s">
        <v>42</v>
      </c>
      <c r="C70" s="68">
        <v>409</v>
      </c>
      <c r="D70" s="69" t="s">
        <v>14</v>
      </c>
      <c r="E70" s="70">
        <v>0</v>
      </c>
      <c r="F70" s="122">
        <v>0</v>
      </c>
      <c r="G70" s="122">
        <v>0</v>
      </c>
      <c r="H70" s="122">
        <v>0</v>
      </c>
      <c r="I70" s="122">
        <v>0</v>
      </c>
    </row>
    <row r="71" spans="1:9" customFormat="1" ht="23.25" customHeight="1" x14ac:dyDescent="0.2">
      <c r="A71" s="50"/>
      <c r="B71" s="49" t="s">
        <v>32</v>
      </c>
      <c r="C71" s="68">
        <v>409</v>
      </c>
      <c r="D71" s="69">
        <v>2400000000</v>
      </c>
      <c r="E71" s="70">
        <v>200</v>
      </c>
      <c r="F71" s="122">
        <f>F72</f>
        <v>1282.838</v>
      </c>
      <c r="G71" s="122">
        <f>G72</f>
        <v>0</v>
      </c>
      <c r="H71" s="122">
        <f>H72</f>
        <v>1312.384</v>
      </c>
      <c r="I71" s="122">
        <f>I72</f>
        <v>0</v>
      </c>
    </row>
    <row r="72" spans="1:9" customFormat="1" ht="22.5" customHeight="1" x14ac:dyDescent="0.2">
      <c r="A72" s="50"/>
      <c r="B72" s="49" t="s">
        <v>33</v>
      </c>
      <c r="C72" s="68">
        <v>409</v>
      </c>
      <c r="D72" s="69">
        <v>2400000000</v>
      </c>
      <c r="E72" s="70">
        <v>240</v>
      </c>
      <c r="F72" s="122">
        <v>1282.838</v>
      </c>
      <c r="G72" s="122">
        <v>0</v>
      </c>
      <c r="H72" s="122">
        <v>1312.384</v>
      </c>
      <c r="I72" s="122">
        <v>0</v>
      </c>
    </row>
    <row r="73" spans="1:9" customFormat="1" ht="1.5" hidden="1" customHeight="1" x14ac:dyDescent="0.2">
      <c r="A73" s="50"/>
      <c r="B73" s="72" t="s">
        <v>39</v>
      </c>
      <c r="C73" s="73">
        <v>412</v>
      </c>
      <c r="D73" s="74">
        <v>9000000000</v>
      </c>
      <c r="E73" s="75"/>
      <c r="F73" s="122">
        <f>F74</f>
        <v>0</v>
      </c>
      <c r="G73" s="122">
        <f>G74</f>
        <v>0</v>
      </c>
      <c r="H73" s="122">
        <f>H74</f>
        <v>0</v>
      </c>
      <c r="I73" s="122">
        <f>I74</f>
        <v>0</v>
      </c>
    </row>
    <row r="74" spans="1:9" customFormat="1" ht="25.5" hidden="1" x14ac:dyDescent="0.2">
      <c r="A74" s="50"/>
      <c r="B74" s="72" t="s">
        <v>119</v>
      </c>
      <c r="C74" s="73">
        <v>412</v>
      </c>
      <c r="D74" s="74">
        <v>9040000000</v>
      </c>
      <c r="E74" s="75"/>
      <c r="F74" s="122">
        <f t="shared" ref="F74:I75" si="4">F75</f>
        <v>0</v>
      </c>
      <c r="G74" s="122">
        <f t="shared" si="4"/>
        <v>0</v>
      </c>
      <c r="H74" s="122">
        <f t="shared" si="4"/>
        <v>0</v>
      </c>
      <c r="I74" s="122">
        <f t="shared" si="4"/>
        <v>0</v>
      </c>
    </row>
    <row r="75" spans="1:9" customFormat="1" ht="25.5" hidden="1" x14ac:dyDescent="0.2">
      <c r="A75" s="50"/>
      <c r="B75" s="72" t="s">
        <v>32</v>
      </c>
      <c r="C75" s="73">
        <v>412</v>
      </c>
      <c r="D75" s="74">
        <v>9040000000</v>
      </c>
      <c r="E75" s="75">
        <v>200</v>
      </c>
      <c r="F75" s="122">
        <f t="shared" si="4"/>
        <v>0</v>
      </c>
      <c r="G75" s="122">
        <f t="shared" si="4"/>
        <v>0</v>
      </c>
      <c r="H75" s="122">
        <f t="shared" si="4"/>
        <v>0</v>
      </c>
      <c r="I75" s="122">
        <f t="shared" si="4"/>
        <v>0</v>
      </c>
    </row>
    <row r="76" spans="1:9" customFormat="1" ht="25.5" hidden="1" x14ac:dyDescent="0.2">
      <c r="A76" s="50"/>
      <c r="B76" s="72" t="s">
        <v>33</v>
      </c>
      <c r="C76" s="73">
        <v>412</v>
      </c>
      <c r="D76" s="74">
        <v>9040000000</v>
      </c>
      <c r="E76" s="75">
        <v>240</v>
      </c>
      <c r="F76" s="122">
        <v>0</v>
      </c>
      <c r="G76" s="122">
        <v>0</v>
      </c>
      <c r="H76" s="122">
        <v>0</v>
      </c>
      <c r="I76" s="122">
        <v>0</v>
      </c>
    </row>
    <row r="77" spans="1:9" customFormat="1" x14ac:dyDescent="0.2">
      <c r="A77" s="50"/>
      <c r="B77" s="237" t="s">
        <v>298</v>
      </c>
      <c r="C77" s="185">
        <v>502</v>
      </c>
      <c r="D77" s="238"/>
      <c r="E77" s="186"/>
      <c r="F77" s="121">
        <f>SUM(F78)</f>
        <v>811.75800000000004</v>
      </c>
      <c r="G77" s="121"/>
      <c r="H77" s="121">
        <f>SUM(H78)</f>
        <v>811.75800000000004</v>
      </c>
      <c r="I77" s="121"/>
    </row>
    <row r="78" spans="1:9" customFormat="1" ht="48" customHeight="1" x14ac:dyDescent="0.2">
      <c r="A78" s="50"/>
      <c r="B78" s="49" t="s">
        <v>289</v>
      </c>
      <c r="C78" s="73">
        <v>502</v>
      </c>
      <c r="D78" s="69">
        <v>3400000000</v>
      </c>
      <c r="E78" s="75"/>
      <c r="F78" s="122">
        <f>SUM(F79)</f>
        <v>811.75800000000004</v>
      </c>
      <c r="G78" s="122"/>
      <c r="H78" s="122">
        <f>SUM(H79)</f>
        <v>811.75800000000004</v>
      </c>
      <c r="I78" s="122"/>
    </row>
    <row r="79" spans="1:9" customFormat="1" ht="48.75" customHeight="1" x14ac:dyDescent="0.2">
      <c r="A79" s="50"/>
      <c r="B79" s="49" t="s">
        <v>30</v>
      </c>
      <c r="C79" s="73">
        <v>502</v>
      </c>
      <c r="D79" s="69">
        <v>3400000000</v>
      </c>
      <c r="E79" s="75">
        <v>100</v>
      </c>
      <c r="F79" s="122">
        <f>SUM(F80)</f>
        <v>811.75800000000004</v>
      </c>
      <c r="G79" s="122"/>
      <c r="H79" s="122">
        <f>SUM(H80)</f>
        <v>811.75800000000004</v>
      </c>
      <c r="I79" s="122"/>
    </row>
    <row r="80" spans="1:9" customFormat="1" x14ac:dyDescent="0.2">
      <c r="A80" s="50"/>
      <c r="B80" s="49" t="s">
        <v>58</v>
      </c>
      <c r="C80" s="73">
        <v>502</v>
      </c>
      <c r="D80" s="69">
        <v>3400000000</v>
      </c>
      <c r="E80" s="75">
        <v>110</v>
      </c>
      <c r="F80" s="122">
        <v>811.75800000000004</v>
      </c>
      <c r="G80" s="122"/>
      <c r="H80" s="122">
        <v>811.75800000000004</v>
      </c>
      <c r="I80" s="122"/>
    </row>
    <row r="81" spans="1:9" s="7" customFormat="1" ht="12" customHeight="1" x14ac:dyDescent="0.2">
      <c r="A81" s="50"/>
      <c r="B81" s="64" t="s">
        <v>65</v>
      </c>
      <c r="C81" s="65">
        <v>503</v>
      </c>
      <c r="D81" s="66"/>
      <c r="E81" s="116"/>
      <c r="F81" s="121">
        <f>SUM(F91+F87)</f>
        <v>600.91499999999996</v>
      </c>
      <c r="G81" s="121">
        <f>SUM(G91+G87)</f>
        <v>0</v>
      </c>
      <c r="H81" s="121">
        <f>H90</f>
        <v>581.803</v>
      </c>
      <c r="I81" s="121">
        <f>I90</f>
        <v>0</v>
      </c>
    </row>
    <row r="82" spans="1:9" s="7" customFormat="1" ht="38.25" hidden="1" x14ac:dyDescent="0.2">
      <c r="A82" s="50"/>
      <c r="B82" s="49" t="s">
        <v>98</v>
      </c>
      <c r="C82" s="68">
        <v>503</v>
      </c>
      <c r="D82" s="69">
        <v>900000000</v>
      </c>
      <c r="E82" s="70"/>
      <c r="F82" s="122">
        <f>F83+F91</f>
        <v>600.91499999999996</v>
      </c>
      <c r="G82" s="122">
        <f>G83+G91</f>
        <v>0</v>
      </c>
      <c r="H82" s="122">
        <f>H83+H91</f>
        <v>581.803</v>
      </c>
      <c r="I82" s="122">
        <f>I83+I91</f>
        <v>0</v>
      </c>
    </row>
    <row r="83" spans="1:9" s="7" customFormat="1" ht="63.75" hidden="1" x14ac:dyDescent="0.2">
      <c r="A83" s="50"/>
      <c r="B83" s="49" t="s">
        <v>64</v>
      </c>
      <c r="C83" s="68">
        <v>503</v>
      </c>
      <c r="D83" s="69" t="s">
        <v>23</v>
      </c>
      <c r="E83" s="70"/>
      <c r="F83" s="122">
        <f>F84+F88</f>
        <v>600.91499999999996</v>
      </c>
      <c r="G83" s="122">
        <f>G84+G88</f>
        <v>0</v>
      </c>
      <c r="H83" s="122">
        <f>H84+H88</f>
        <v>581.803</v>
      </c>
      <c r="I83" s="122">
        <f>I84+I88</f>
        <v>0</v>
      </c>
    </row>
    <row r="84" spans="1:9" s="7" customFormat="1" ht="25.5" hidden="1" x14ac:dyDescent="0.2">
      <c r="A84" s="50"/>
      <c r="B84" s="49" t="s">
        <v>72</v>
      </c>
      <c r="C84" s="68">
        <v>503</v>
      </c>
      <c r="D84" s="69" t="s">
        <v>70</v>
      </c>
      <c r="E84" s="70"/>
      <c r="F84" s="122">
        <f>F85</f>
        <v>0</v>
      </c>
      <c r="G84" s="122">
        <f t="shared" ref="G84:I85" si="5">G85</f>
        <v>0</v>
      </c>
      <c r="H84" s="122">
        <f>H85</f>
        <v>0</v>
      </c>
      <c r="I84" s="122">
        <f t="shared" si="5"/>
        <v>0</v>
      </c>
    </row>
    <row r="85" spans="1:9" s="7" customFormat="1" ht="25.5" hidden="1" x14ac:dyDescent="0.2">
      <c r="A85" s="50"/>
      <c r="B85" s="49" t="s">
        <v>32</v>
      </c>
      <c r="C85" s="68">
        <v>503</v>
      </c>
      <c r="D85" s="69" t="s">
        <v>70</v>
      </c>
      <c r="E85" s="70">
        <v>200</v>
      </c>
      <c r="F85" s="122">
        <f>F86</f>
        <v>0</v>
      </c>
      <c r="G85" s="122">
        <f t="shared" si="5"/>
        <v>0</v>
      </c>
      <c r="H85" s="122">
        <f>H86</f>
        <v>0</v>
      </c>
      <c r="I85" s="122">
        <f t="shared" si="5"/>
        <v>0</v>
      </c>
    </row>
    <row r="86" spans="1:9" s="7" customFormat="1" ht="25.5" hidden="1" x14ac:dyDescent="0.2">
      <c r="A86" s="50"/>
      <c r="B86" s="49" t="s">
        <v>33</v>
      </c>
      <c r="C86" s="68">
        <v>503</v>
      </c>
      <c r="D86" s="69" t="s">
        <v>70</v>
      </c>
      <c r="E86" s="70">
        <v>240</v>
      </c>
      <c r="F86" s="122"/>
      <c r="G86" s="122"/>
      <c r="H86" s="122"/>
      <c r="I86" s="122"/>
    </row>
    <row r="87" spans="1:9" s="7" customFormat="1" ht="50.25" customHeight="1" x14ac:dyDescent="0.2">
      <c r="A87" s="50"/>
      <c r="B87" s="49" t="s">
        <v>289</v>
      </c>
      <c r="C87" s="68">
        <v>503</v>
      </c>
      <c r="D87" s="69">
        <v>3400000000</v>
      </c>
      <c r="E87" s="70"/>
      <c r="F87" s="122">
        <f>F88</f>
        <v>600.91499999999996</v>
      </c>
      <c r="G87" s="122">
        <f>G89</f>
        <v>0</v>
      </c>
      <c r="H87" s="122">
        <f>H88</f>
        <v>581.803</v>
      </c>
      <c r="I87" s="122">
        <f>I89</f>
        <v>0</v>
      </c>
    </row>
    <row r="88" spans="1:9" s="7" customFormat="1" ht="25.5" hidden="1" x14ac:dyDescent="0.2">
      <c r="A88" s="50"/>
      <c r="B88" s="49" t="s">
        <v>90</v>
      </c>
      <c r="C88" s="68">
        <v>503</v>
      </c>
      <c r="D88" s="69">
        <v>3400000000</v>
      </c>
      <c r="E88" s="70"/>
      <c r="F88" s="122">
        <f t="shared" ref="F88:H89" si="6">F89</f>
        <v>600.91499999999996</v>
      </c>
      <c r="G88" s="122"/>
      <c r="H88" s="122">
        <f t="shared" si="6"/>
        <v>581.803</v>
      </c>
      <c r="I88" s="122"/>
    </row>
    <row r="89" spans="1:9" s="7" customFormat="1" ht="24.75" customHeight="1" x14ac:dyDescent="0.2">
      <c r="A89" s="50"/>
      <c r="B89" s="49" t="s">
        <v>32</v>
      </c>
      <c r="C89" s="68">
        <v>503</v>
      </c>
      <c r="D89" s="69">
        <v>3400000000</v>
      </c>
      <c r="E89" s="70">
        <v>200</v>
      </c>
      <c r="F89" s="122">
        <f t="shared" si="6"/>
        <v>600.91499999999996</v>
      </c>
      <c r="G89" s="122">
        <f>G90</f>
        <v>0</v>
      </c>
      <c r="H89" s="122">
        <f t="shared" si="6"/>
        <v>581.803</v>
      </c>
      <c r="I89" s="122">
        <f>I90</f>
        <v>0</v>
      </c>
    </row>
    <row r="90" spans="1:9" s="7" customFormat="1" ht="25.5" customHeight="1" x14ac:dyDescent="0.2">
      <c r="A90" s="50"/>
      <c r="B90" s="49" t="s">
        <v>33</v>
      </c>
      <c r="C90" s="68">
        <v>503</v>
      </c>
      <c r="D90" s="69">
        <v>3400000000</v>
      </c>
      <c r="E90" s="70">
        <v>240</v>
      </c>
      <c r="F90" s="122">
        <v>600.91499999999996</v>
      </c>
      <c r="G90" s="122">
        <v>0</v>
      </c>
      <c r="H90" s="122">
        <v>581.803</v>
      </c>
      <c r="I90" s="122">
        <v>0</v>
      </c>
    </row>
    <row r="91" spans="1:9" s="7" customFormat="1" ht="52.5" hidden="1" customHeight="1" x14ac:dyDescent="0.2">
      <c r="A91" s="50"/>
      <c r="B91" s="49" t="s">
        <v>169</v>
      </c>
      <c r="C91" s="68">
        <v>503</v>
      </c>
      <c r="D91" s="69">
        <v>4500000000</v>
      </c>
      <c r="E91" s="70"/>
      <c r="F91" s="122">
        <f>F92</f>
        <v>0</v>
      </c>
      <c r="G91" s="122">
        <f t="shared" ref="G91:I92" si="7">G92</f>
        <v>0</v>
      </c>
      <c r="H91" s="122">
        <f t="shared" si="7"/>
        <v>0</v>
      </c>
      <c r="I91" s="122">
        <f t="shared" si="7"/>
        <v>0</v>
      </c>
    </row>
    <row r="92" spans="1:9" s="7" customFormat="1" ht="29.25" hidden="1" customHeight="1" x14ac:dyDescent="0.2">
      <c r="A92" s="50"/>
      <c r="B92" s="49" t="s">
        <v>32</v>
      </c>
      <c r="C92" s="68">
        <v>503</v>
      </c>
      <c r="D92" s="69">
        <v>4500000000</v>
      </c>
      <c r="E92" s="70">
        <v>200</v>
      </c>
      <c r="F92" s="122">
        <f>F93</f>
        <v>0</v>
      </c>
      <c r="G92" s="122">
        <f t="shared" si="7"/>
        <v>0</v>
      </c>
      <c r="H92" s="122">
        <f t="shared" si="7"/>
        <v>0</v>
      </c>
      <c r="I92" s="122">
        <f t="shared" si="7"/>
        <v>0</v>
      </c>
    </row>
    <row r="93" spans="1:9" s="7" customFormat="1" ht="31.5" hidden="1" customHeight="1" x14ac:dyDescent="0.2">
      <c r="A93" s="50"/>
      <c r="B93" s="49" t="s">
        <v>33</v>
      </c>
      <c r="C93" s="68">
        <v>503</v>
      </c>
      <c r="D93" s="69">
        <v>4500000000</v>
      </c>
      <c r="E93" s="70">
        <v>240</v>
      </c>
      <c r="F93" s="122"/>
      <c r="G93" s="122"/>
      <c r="H93" s="122"/>
      <c r="I93" s="122"/>
    </row>
    <row r="94" spans="1:9" s="7" customFormat="1" ht="13.5" customHeight="1" x14ac:dyDescent="0.2">
      <c r="A94" s="50"/>
      <c r="B94" s="64" t="s">
        <v>131</v>
      </c>
      <c r="C94" s="65">
        <v>702</v>
      </c>
      <c r="D94" s="69"/>
      <c r="E94" s="70"/>
      <c r="F94" s="120">
        <f>F95</f>
        <v>1007.154</v>
      </c>
      <c r="G94" s="120">
        <f>G95</f>
        <v>1007.154</v>
      </c>
      <c r="H94" s="120">
        <f>H95</f>
        <v>1007.154</v>
      </c>
      <c r="I94" s="120">
        <f>I95</f>
        <v>1007.154</v>
      </c>
    </row>
    <row r="95" spans="1:9" s="7" customFormat="1" ht="51.75" customHeight="1" x14ac:dyDescent="0.2">
      <c r="A95" s="115"/>
      <c r="B95" s="49" t="s">
        <v>289</v>
      </c>
      <c r="C95" s="68">
        <v>702</v>
      </c>
      <c r="D95" s="69">
        <v>3400000000</v>
      </c>
      <c r="E95" s="116"/>
      <c r="F95" s="123">
        <f>F96+F98</f>
        <v>1007.154</v>
      </c>
      <c r="G95" s="123">
        <f>G96+G98</f>
        <v>1007.154</v>
      </c>
      <c r="H95" s="123">
        <f>H96+H98</f>
        <v>1007.154</v>
      </c>
      <c r="I95" s="123">
        <f>I96+I98</f>
        <v>1007.154</v>
      </c>
    </row>
    <row r="96" spans="1:9" s="7" customFormat="1" ht="50.25" customHeight="1" x14ac:dyDescent="0.2">
      <c r="A96" s="50"/>
      <c r="B96" s="49" t="s">
        <v>30</v>
      </c>
      <c r="C96" s="68">
        <v>702</v>
      </c>
      <c r="D96" s="69">
        <v>3400000000</v>
      </c>
      <c r="E96" s="70">
        <v>100</v>
      </c>
      <c r="F96" s="122">
        <f>F97</f>
        <v>561.46799999999996</v>
      </c>
      <c r="G96" s="122">
        <f>G97</f>
        <v>561.46799999999996</v>
      </c>
      <c r="H96" s="122">
        <f>H97</f>
        <v>561.46799999999996</v>
      </c>
      <c r="I96" s="122">
        <f>I97</f>
        <v>561.46799999999996</v>
      </c>
    </row>
    <row r="97" spans="1:9" s="7" customFormat="1" ht="13.5" customHeight="1" x14ac:dyDescent="0.2">
      <c r="A97" s="50"/>
      <c r="B97" s="49" t="s">
        <v>58</v>
      </c>
      <c r="C97" s="68">
        <v>702</v>
      </c>
      <c r="D97" s="69">
        <v>3400000000</v>
      </c>
      <c r="E97" s="70">
        <v>110</v>
      </c>
      <c r="F97" s="122">
        <v>561.46799999999996</v>
      </c>
      <c r="G97" s="122">
        <f>SUM(F97)</f>
        <v>561.46799999999996</v>
      </c>
      <c r="H97" s="122">
        <v>561.46799999999996</v>
      </c>
      <c r="I97" s="122">
        <f>SUM(H97)</f>
        <v>561.46799999999996</v>
      </c>
    </row>
    <row r="98" spans="1:9" s="7" customFormat="1" ht="24.75" customHeight="1" x14ac:dyDescent="0.2">
      <c r="A98" s="50"/>
      <c r="B98" s="49" t="s">
        <v>32</v>
      </c>
      <c r="C98" s="68">
        <v>702</v>
      </c>
      <c r="D98" s="69">
        <v>3400000000</v>
      </c>
      <c r="E98" s="70">
        <v>200</v>
      </c>
      <c r="F98" s="122">
        <f>F99</f>
        <v>445.68599999999998</v>
      </c>
      <c r="G98" s="122">
        <f>G99</f>
        <v>445.68599999999998</v>
      </c>
      <c r="H98" s="122">
        <f>H99</f>
        <v>445.68599999999998</v>
      </c>
      <c r="I98" s="122">
        <f>I99</f>
        <v>445.68599999999998</v>
      </c>
    </row>
    <row r="99" spans="1:9" s="7" customFormat="1" ht="22.5" customHeight="1" x14ac:dyDescent="0.2">
      <c r="A99" s="50"/>
      <c r="B99" s="49" t="s">
        <v>33</v>
      </c>
      <c r="C99" s="68">
        <v>702</v>
      </c>
      <c r="D99" s="69">
        <v>3400000000</v>
      </c>
      <c r="E99" s="70">
        <v>240</v>
      </c>
      <c r="F99" s="122">
        <v>445.68599999999998</v>
      </c>
      <c r="G99" s="122">
        <f>SUM(F99)</f>
        <v>445.68599999999998</v>
      </c>
      <c r="H99" s="122">
        <v>445.68599999999998</v>
      </c>
      <c r="I99" s="122">
        <f>SUM(H99)</f>
        <v>445.68599999999998</v>
      </c>
    </row>
    <row r="100" spans="1:9" customFormat="1" x14ac:dyDescent="0.2">
      <c r="A100" s="50"/>
      <c r="B100" s="64" t="s">
        <v>63</v>
      </c>
      <c r="C100" s="65">
        <v>707</v>
      </c>
      <c r="D100" s="66"/>
      <c r="E100" s="116"/>
      <c r="F100" s="121">
        <f t="shared" ref="F100:I102" si="8">F101</f>
        <v>7.5860000000000003</v>
      </c>
      <c r="G100" s="121">
        <f t="shared" si="8"/>
        <v>0</v>
      </c>
      <c r="H100" s="121">
        <f t="shared" si="8"/>
        <v>7.5860000000000003</v>
      </c>
      <c r="I100" s="121">
        <f t="shared" si="8"/>
        <v>0</v>
      </c>
    </row>
    <row r="101" spans="1:9" customFormat="1" ht="52.5" customHeight="1" x14ac:dyDescent="0.2">
      <c r="A101" s="50"/>
      <c r="B101" s="49" t="s">
        <v>289</v>
      </c>
      <c r="C101" s="68">
        <v>707</v>
      </c>
      <c r="D101" s="69">
        <v>3400000000</v>
      </c>
      <c r="E101" s="70"/>
      <c r="F101" s="122">
        <f t="shared" si="8"/>
        <v>7.5860000000000003</v>
      </c>
      <c r="G101" s="122">
        <f t="shared" si="8"/>
        <v>0</v>
      </c>
      <c r="H101" s="122">
        <f t="shared" si="8"/>
        <v>7.5860000000000003</v>
      </c>
      <c r="I101" s="122">
        <f t="shared" si="8"/>
        <v>0</v>
      </c>
    </row>
    <row r="102" spans="1:9" customFormat="1" ht="13.5" customHeight="1" x14ac:dyDescent="0.2">
      <c r="A102" s="50"/>
      <c r="B102" s="49" t="s">
        <v>37</v>
      </c>
      <c r="C102" s="68">
        <v>707</v>
      </c>
      <c r="D102" s="69">
        <v>3400000000</v>
      </c>
      <c r="E102" s="70">
        <v>500</v>
      </c>
      <c r="F102" s="122">
        <f t="shared" si="8"/>
        <v>7.5860000000000003</v>
      </c>
      <c r="G102" s="122">
        <f t="shared" si="8"/>
        <v>0</v>
      </c>
      <c r="H102" s="122">
        <f t="shared" si="8"/>
        <v>7.5860000000000003</v>
      </c>
      <c r="I102" s="122">
        <f t="shared" si="8"/>
        <v>0</v>
      </c>
    </row>
    <row r="103" spans="1:9" customFormat="1" x14ac:dyDescent="0.2">
      <c r="A103" s="50"/>
      <c r="B103" s="49" t="s">
        <v>38</v>
      </c>
      <c r="C103" s="68">
        <v>707</v>
      </c>
      <c r="D103" s="69">
        <v>3400000000</v>
      </c>
      <c r="E103" s="70">
        <v>540</v>
      </c>
      <c r="F103" s="122">
        <v>7.5860000000000003</v>
      </c>
      <c r="G103" s="122">
        <v>0</v>
      </c>
      <c r="H103" s="122">
        <v>7.5860000000000003</v>
      </c>
      <c r="I103" s="122">
        <v>0</v>
      </c>
    </row>
    <row r="104" spans="1:9" customFormat="1" ht="63.75" hidden="1" x14ac:dyDescent="0.2">
      <c r="A104" s="50"/>
      <c r="B104" s="49" t="s">
        <v>73</v>
      </c>
      <c r="C104" s="68">
        <v>707</v>
      </c>
      <c r="D104" s="69" t="s">
        <v>83</v>
      </c>
      <c r="E104" s="70">
        <v>0</v>
      </c>
      <c r="F104" s="122">
        <f>F105</f>
        <v>0</v>
      </c>
      <c r="G104" s="122">
        <f>G105</f>
        <v>0</v>
      </c>
      <c r="H104" s="122">
        <f>H105</f>
        <v>0</v>
      </c>
      <c r="I104" s="122">
        <f>I105</f>
        <v>0</v>
      </c>
    </row>
    <row r="105" spans="1:9" customFormat="1" ht="67.5" hidden="1" customHeight="1" x14ac:dyDescent="0.2">
      <c r="A105" s="50"/>
      <c r="B105" s="49" t="s">
        <v>50</v>
      </c>
      <c r="C105" s="68">
        <v>707</v>
      </c>
      <c r="D105" s="69" t="s">
        <v>75</v>
      </c>
      <c r="E105" s="70">
        <v>0</v>
      </c>
      <c r="F105" s="122">
        <f>F108</f>
        <v>0</v>
      </c>
      <c r="G105" s="122">
        <f>G108</f>
        <v>0</v>
      </c>
      <c r="H105" s="122">
        <f>H108</f>
        <v>0</v>
      </c>
      <c r="I105" s="122">
        <f>I108</f>
        <v>0</v>
      </c>
    </row>
    <row r="106" spans="1:9" customFormat="1" ht="51" hidden="1" x14ac:dyDescent="0.2">
      <c r="A106" s="50"/>
      <c r="B106" s="49" t="s">
        <v>50</v>
      </c>
      <c r="C106" s="68">
        <v>707</v>
      </c>
      <c r="D106" s="69" t="s">
        <v>18</v>
      </c>
      <c r="E106" s="70">
        <v>0</v>
      </c>
      <c r="F106" s="122">
        <v>0</v>
      </c>
      <c r="G106" s="122">
        <v>0</v>
      </c>
      <c r="H106" s="122">
        <v>0</v>
      </c>
      <c r="I106" s="122">
        <v>0</v>
      </c>
    </row>
    <row r="107" spans="1:9" customFormat="1" ht="51" hidden="1" x14ac:dyDescent="0.2">
      <c r="A107" s="50"/>
      <c r="B107" s="49" t="s">
        <v>50</v>
      </c>
      <c r="C107" s="68">
        <v>707</v>
      </c>
      <c r="D107" s="69" t="s">
        <v>18</v>
      </c>
      <c r="E107" s="70">
        <v>0</v>
      </c>
      <c r="F107" s="122">
        <v>0</v>
      </c>
      <c r="G107" s="122">
        <v>0</v>
      </c>
      <c r="H107" s="122">
        <v>0</v>
      </c>
      <c r="I107" s="122">
        <v>0</v>
      </c>
    </row>
    <row r="108" spans="1:9" customFormat="1" ht="38.25" hidden="1" x14ac:dyDescent="0.2">
      <c r="A108" s="50"/>
      <c r="B108" s="49" t="s">
        <v>51</v>
      </c>
      <c r="C108" s="68">
        <v>707</v>
      </c>
      <c r="D108" s="69" t="s">
        <v>76</v>
      </c>
      <c r="E108" s="70">
        <v>0</v>
      </c>
      <c r="F108" s="122">
        <f t="shared" ref="F108:I109" si="9">F109</f>
        <v>0</v>
      </c>
      <c r="G108" s="122">
        <f t="shared" si="9"/>
        <v>0</v>
      </c>
      <c r="H108" s="122">
        <f t="shared" si="9"/>
        <v>0</v>
      </c>
      <c r="I108" s="122">
        <f t="shared" si="9"/>
        <v>0</v>
      </c>
    </row>
    <row r="109" spans="1:9" customFormat="1" ht="25.5" hidden="1" x14ac:dyDescent="0.2">
      <c r="A109" s="50"/>
      <c r="B109" s="49" t="s">
        <v>44</v>
      </c>
      <c r="C109" s="68">
        <v>707</v>
      </c>
      <c r="D109" s="69" t="s">
        <v>76</v>
      </c>
      <c r="E109" s="70">
        <v>600</v>
      </c>
      <c r="F109" s="122">
        <f t="shared" si="9"/>
        <v>0</v>
      </c>
      <c r="G109" s="122">
        <f t="shared" si="9"/>
        <v>0</v>
      </c>
      <c r="H109" s="122">
        <f t="shared" si="9"/>
        <v>0</v>
      </c>
      <c r="I109" s="122">
        <f t="shared" si="9"/>
        <v>0</v>
      </c>
    </row>
    <row r="110" spans="1:9" customFormat="1" hidden="1" x14ac:dyDescent="0.2">
      <c r="A110" s="50"/>
      <c r="B110" s="49" t="s">
        <v>45</v>
      </c>
      <c r="C110" s="68">
        <v>707</v>
      </c>
      <c r="D110" s="69" t="s">
        <v>76</v>
      </c>
      <c r="E110" s="70">
        <v>620</v>
      </c>
      <c r="F110" s="122"/>
      <c r="G110" s="122"/>
      <c r="H110" s="122"/>
      <c r="I110" s="122"/>
    </row>
    <row r="111" spans="1:9" customFormat="1" x14ac:dyDescent="0.2">
      <c r="A111" s="50"/>
      <c r="B111" s="64" t="s">
        <v>52</v>
      </c>
      <c r="C111" s="65">
        <v>801</v>
      </c>
      <c r="D111" s="66"/>
      <c r="E111" s="116"/>
      <c r="F111" s="121">
        <f>F112+F136+F148</f>
        <v>3592.5450000000001</v>
      </c>
      <c r="G111" s="121">
        <f>G112</f>
        <v>0</v>
      </c>
      <c r="H111" s="121">
        <f>H112+H136+H148</f>
        <v>3582.009</v>
      </c>
      <c r="I111" s="121">
        <f>I112</f>
        <v>0</v>
      </c>
    </row>
    <row r="112" spans="1:9" customFormat="1" ht="52.5" customHeight="1" x14ac:dyDescent="0.2">
      <c r="A112" s="50"/>
      <c r="B112" s="49" t="s">
        <v>289</v>
      </c>
      <c r="C112" s="68">
        <v>801</v>
      </c>
      <c r="D112" s="69">
        <v>3400000000</v>
      </c>
      <c r="E112" s="70"/>
      <c r="F112" s="122">
        <f>F118+F157+F159+F161</f>
        <v>3592.5450000000001</v>
      </c>
      <c r="G112" s="122">
        <f>G118+G157+G159+G161</f>
        <v>0</v>
      </c>
      <c r="H112" s="122">
        <f>H118+H157+H159+H161</f>
        <v>3582.009</v>
      </c>
      <c r="I112" s="122">
        <f>I118+I157+I159+I161</f>
        <v>0</v>
      </c>
    </row>
    <row r="113" spans="1:9" customFormat="1" ht="38.25" hidden="1" x14ac:dyDescent="0.2">
      <c r="A113" s="50"/>
      <c r="B113" s="49" t="s">
        <v>49</v>
      </c>
      <c r="C113" s="68">
        <v>801</v>
      </c>
      <c r="D113" s="69">
        <v>3400000000</v>
      </c>
      <c r="E113" s="70">
        <v>0</v>
      </c>
      <c r="F113" s="122">
        <v>0</v>
      </c>
      <c r="G113" s="122">
        <v>0</v>
      </c>
      <c r="H113" s="122">
        <v>0</v>
      </c>
      <c r="I113" s="122">
        <v>0</v>
      </c>
    </row>
    <row r="114" spans="1:9" customFormat="1" ht="51" hidden="1" x14ac:dyDescent="0.2">
      <c r="A114" s="50"/>
      <c r="B114" s="49" t="s">
        <v>43</v>
      </c>
      <c r="C114" s="68">
        <v>801</v>
      </c>
      <c r="D114" s="69">
        <v>3400000000</v>
      </c>
      <c r="E114" s="70">
        <v>0</v>
      </c>
      <c r="F114" s="122">
        <v>0</v>
      </c>
      <c r="G114" s="122">
        <v>0</v>
      </c>
      <c r="H114" s="122">
        <v>0</v>
      </c>
      <c r="I114" s="122">
        <v>0</v>
      </c>
    </row>
    <row r="115" spans="1:9" customFormat="1" ht="51" hidden="1" x14ac:dyDescent="0.2">
      <c r="A115" s="50"/>
      <c r="B115" s="49" t="s">
        <v>43</v>
      </c>
      <c r="C115" s="68">
        <v>801</v>
      </c>
      <c r="D115" s="69">
        <v>3400000000</v>
      </c>
      <c r="E115" s="70">
        <v>0</v>
      </c>
      <c r="F115" s="122">
        <v>0</v>
      </c>
      <c r="G115" s="122">
        <v>0</v>
      </c>
      <c r="H115" s="122">
        <v>0</v>
      </c>
      <c r="I115" s="122">
        <v>0</v>
      </c>
    </row>
    <row r="116" spans="1:9" customFormat="1" ht="51" hidden="1" x14ac:dyDescent="0.2">
      <c r="A116" s="50"/>
      <c r="B116" s="49" t="s">
        <v>43</v>
      </c>
      <c r="C116" s="68">
        <v>801</v>
      </c>
      <c r="D116" s="69">
        <v>3400000000</v>
      </c>
      <c r="E116" s="70">
        <v>0</v>
      </c>
      <c r="F116" s="122">
        <v>0</v>
      </c>
      <c r="G116" s="122">
        <v>0</v>
      </c>
      <c r="H116" s="122">
        <v>0</v>
      </c>
      <c r="I116" s="122">
        <v>0</v>
      </c>
    </row>
    <row r="117" spans="1:9" customFormat="1" ht="51" hidden="1" x14ac:dyDescent="0.2">
      <c r="A117" s="50"/>
      <c r="B117" s="49" t="s">
        <v>43</v>
      </c>
      <c r="C117" s="68">
        <v>801</v>
      </c>
      <c r="D117" s="69">
        <v>3400000000</v>
      </c>
      <c r="E117" s="70">
        <v>0</v>
      </c>
      <c r="F117" s="122">
        <v>0</v>
      </c>
      <c r="G117" s="122">
        <v>0</v>
      </c>
      <c r="H117" s="122">
        <v>0</v>
      </c>
      <c r="I117" s="122">
        <v>0</v>
      </c>
    </row>
    <row r="118" spans="1:9" customFormat="1" ht="48" customHeight="1" x14ac:dyDescent="0.2">
      <c r="A118" s="50"/>
      <c r="B118" s="49" t="s">
        <v>30</v>
      </c>
      <c r="C118" s="68">
        <v>801</v>
      </c>
      <c r="D118" s="69">
        <v>3400000000</v>
      </c>
      <c r="E118" s="70">
        <v>100</v>
      </c>
      <c r="F118" s="122">
        <f>F119</f>
        <v>2705.1109999999999</v>
      </c>
      <c r="G118" s="122">
        <f>G119</f>
        <v>0</v>
      </c>
      <c r="H118" s="122">
        <f>H119</f>
        <v>2705.1109999999999</v>
      </c>
      <c r="I118" s="122">
        <f>I119</f>
        <v>0</v>
      </c>
    </row>
    <row r="119" spans="1:9" s="10" customFormat="1" ht="12.75" customHeight="1" x14ac:dyDescent="0.2">
      <c r="A119" s="50"/>
      <c r="B119" s="49" t="s">
        <v>58</v>
      </c>
      <c r="C119" s="68">
        <v>801</v>
      </c>
      <c r="D119" s="69">
        <v>3400000000</v>
      </c>
      <c r="E119" s="70">
        <v>110</v>
      </c>
      <c r="F119" s="122">
        <v>2705.1109999999999</v>
      </c>
      <c r="G119" s="122">
        <v>0</v>
      </c>
      <c r="H119" s="122">
        <v>2705.1109999999999</v>
      </c>
      <c r="I119" s="122">
        <v>0</v>
      </c>
    </row>
    <row r="120" spans="1:9" s="10" customFormat="1" ht="0.75" hidden="1" customHeight="1" x14ac:dyDescent="0.2">
      <c r="A120" s="50"/>
      <c r="B120" s="49" t="s">
        <v>68</v>
      </c>
      <c r="C120" s="68">
        <v>801</v>
      </c>
      <c r="D120" s="69">
        <v>3400000000</v>
      </c>
      <c r="E120" s="70">
        <v>400</v>
      </c>
      <c r="F120" s="122"/>
      <c r="G120" s="122"/>
      <c r="H120" s="122"/>
      <c r="I120" s="122"/>
    </row>
    <row r="121" spans="1:9" s="10" customFormat="1" ht="38.25" hidden="1" x14ac:dyDescent="0.2">
      <c r="A121" s="50"/>
      <c r="B121" s="49" t="s">
        <v>101</v>
      </c>
      <c r="C121" s="68">
        <v>801</v>
      </c>
      <c r="D121" s="69">
        <v>3400000000</v>
      </c>
      <c r="E121" s="70">
        <v>460</v>
      </c>
      <c r="F121" s="122"/>
      <c r="G121" s="122"/>
      <c r="H121" s="122"/>
      <c r="I121" s="122"/>
    </row>
    <row r="122" spans="1:9" customFormat="1" ht="63.75" hidden="1" x14ac:dyDescent="0.2">
      <c r="A122" s="50"/>
      <c r="B122" s="49" t="s">
        <v>73</v>
      </c>
      <c r="C122" s="68">
        <v>801</v>
      </c>
      <c r="D122" s="69">
        <v>3400000000</v>
      </c>
      <c r="E122" s="70">
        <v>0</v>
      </c>
      <c r="F122" s="122">
        <f>F123</f>
        <v>0</v>
      </c>
      <c r="G122" s="122">
        <f>G123</f>
        <v>0</v>
      </c>
      <c r="H122" s="122">
        <f>H123</f>
        <v>0</v>
      </c>
      <c r="I122" s="122">
        <f>I123</f>
        <v>0</v>
      </c>
    </row>
    <row r="123" spans="1:9" customFormat="1" ht="75" hidden="1" customHeight="1" x14ac:dyDescent="0.2">
      <c r="A123" s="50"/>
      <c r="B123" s="49" t="s">
        <v>50</v>
      </c>
      <c r="C123" s="68">
        <v>801</v>
      </c>
      <c r="D123" s="69">
        <v>3400000000</v>
      </c>
      <c r="E123" s="70">
        <v>0</v>
      </c>
      <c r="F123" s="122">
        <f>F126</f>
        <v>0</v>
      </c>
      <c r="G123" s="122">
        <f>G126</f>
        <v>0</v>
      </c>
      <c r="H123" s="122">
        <f>H126</f>
        <v>0</v>
      </c>
      <c r="I123" s="122">
        <f>I126</f>
        <v>0</v>
      </c>
    </row>
    <row r="124" spans="1:9" customFormat="1" ht="51" hidden="1" x14ac:dyDescent="0.2">
      <c r="A124" s="50"/>
      <c r="B124" s="49" t="s">
        <v>50</v>
      </c>
      <c r="C124" s="68">
        <v>801</v>
      </c>
      <c r="D124" s="69">
        <v>3400000000</v>
      </c>
      <c r="E124" s="70">
        <v>0</v>
      </c>
      <c r="F124" s="122">
        <v>0</v>
      </c>
      <c r="G124" s="122">
        <v>0</v>
      </c>
      <c r="H124" s="122">
        <v>0</v>
      </c>
      <c r="I124" s="122">
        <v>0</v>
      </c>
    </row>
    <row r="125" spans="1:9" customFormat="1" ht="0.75" hidden="1" customHeight="1" x14ac:dyDescent="0.2">
      <c r="A125" s="50"/>
      <c r="B125" s="49" t="s">
        <v>50</v>
      </c>
      <c r="C125" s="68">
        <v>801</v>
      </c>
      <c r="D125" s="69">
        <v>3400000000</v>
      </c>
      <c r="E125" s="70">
        <v>0</v>
      </c>
      <c r="F125" s="122">
        <v>0</v>
      </c>
      <c r="G125" s="122">
        <v>0</v>
      </c>
      <c r="H125" s="122">
        <v>0</v>
      </c>
      <c r="I125" s="122">
        <v>0</v>
      </c>
    </row>
    <row r="126" spans="1:9" customFormat="1" ht="56.25" hidden="1" customHeight="1" x14ac:dyDescent="0.2">
      <c r="A126" s="50"/>
      <c r="B126" s="49" t="s">
        <v>51</v>
      </c>
      <c r="C126" s="68">
        <v>801</v>
      </c>
      <c r="D126" s="69">
        <v>3400000000</v>
      </c>
      <c r="E126" s="70">
        <v>0</v>
      </c>
      <c r="F126" s="122">
        <f t="shared" ref="F126:I127" si="10">F127</f>
        <v>0</v>
      </c>
      <c r="G126" s="122">
        <f t="shared" si="10"/>
        <v>0</v>
      </c>
      <c r="H126" s="122">
        <f t="shared" si="10"/>
        <v>0</v>
      </c>
      <c r="I126" s="122">
        <f t="shared" si="10"/>
        <v>0</v>
      </c>
    </row>
    <row r="127" spans="1:9" customFormat="1" ht="40.5" hidden="1" customHeight="1" x14ac:dyDescent="0.2">
      <c r="A127" s="50"/>
      <c r="B127" s="49" t="s">
        <v>44</v>
      </c>
      <c r="C127" s="68">
        <v>801</v>
      </c>
      <c r="D127" s="69">
        <v>3400000000</v>
      </c>
      <c r="E127" s="70">
        <v>600</v>
      </c>
      <c r="F127" s="122">
        <f t="shared" si="10"/>
        <v>0</v>
      </c>
      <c r="G127" s="122">
        <f t="shared" si="10"/>
        <v>0</v>
      </c>
      <c r="H127" s="122">
        <f t="shared" si="10"/>
        <v>0</v>
      </c>
      <c r="I127" s="122">
        <f t="shared" si="10"/>
        <v>0</v>
      </c>
    </row>
    <row r="128" spans="1:9" s="10" customFormat="1" hidden="1" x14ac:dyDescent="0.2">
      <c r="A128" s="50"/>
      <c r="B128" s="49" t="s">
        <v>45</v>
      </c>
      <c r="C128" s="68">
        <v>801</v>
      </c>
      <c r="D128" s="69">
        <v>3400000000</v>
      </c>
      <c r="E128" s="70">
        <v>620</v>
      </c>
      <c r="F128" s="122"/>
      <c r="G128" s="122"/>
      <c r="H128" s="122"/>
      <c r="I128" s="122"/>
    </row>
    <row r="129" spans="1:9" customFormat="1" ht="63.75" hidden="1" x14ac:dyDescent="0.2">
      <c r="A129" s="50"/>
      <c r="B129" s="49" t="s">
        <v>73</v>
      </c>
      <c r="C129" s="68">
        <v>801</v>
      </c>
      <c r="D129" s="69">
        <v>3400000000</v>
      </c>
      <c r="E129" s="70">
        <v>0</v>
      </c>
      <c r="F129" s="122">
        <f>F130</f>
        <v>0</v>
      </c>
      <c r="G129" s="122">
        <f>G130</f>
        <v>0</v>
      </c>
      <c r="H129" s="122">
        <f>H130</f>
        <v>0</v>
      </c>
      <c r="I129" s="122">
        <f>I130</f>
        <v>0</v>
      </c>
    </row>
    <row r="130" spans="1:9" customFormat="1" ht="68.849999999999994" hidden="1" customHeight="1" x14ac:dyDescent="0.2">
      <c r="A130" s="50"/>
      <c r="B130" s="49" t="s">
        <v>50</v>
      </c>
      <c r="C130" s="68">
        <v>801</v>
      </c>
      <c r="D130" s="69">
        <v>3400000000</v>
      </c>
      <c r="E130" s="70">
        <v>0</v>
      </c>
      <c r="F130" s="122">
        <f>F133</f>
        <v>0</v>
      </c>
      <c r="G130" s="122">
        <f>G133</f>
        <v>0</v>
      </c>
      <c r="H130" s="122">
        <f>H133</f>
        <v>0</v>
      </c>
      <c r="I130" s="122">
        <f>I133</f>
        <v>0</v>
      </c>
    </row>
    <row r="131" spans="1:9" customFormat="1" ht="51" hidden="1" x14ac:dyDescent="0.2">
      <c r="A131" s="50"/>
      <c r="B131" s="49" t="s">
        <v>50</v>
      </c>
      <c r="C131" s="68">
        <v>801</v>
      </c>
      <c r="D131" s="69">
        <v>3400000000</v>
      </c>
      <c r="E131" s="70">
        <v>0</v>
      </c>
      <c r="F131" s="122">
        <v>0</v>
      </c>
      <c r="G131" s="122">
        <v>0</v>
      </c>
      <c r="H131" s="122">
        <v>0</v>
      </c>
      <c r="I131" s="122">
        <v>0</v>
      </c>
    </row>
    <row r="132" spans="1:9" customFormat="1" ht="51" hidden="1" x14ac:dyDescent="0.2">
      <c r="A132" s="50"/>
      <c r="B132" s="49" t="s">
        <v>50</v>
      </c>
      <c r="C132" s="68">
        <v>801</v>
      </c>
      <c r="D132" s="69">
        <v>3400000000</v>
      </c>
      <c r="E132" s="70">
        <v>0</v>
      </c>
      <c r="F132" s="122">
        <v>0</v>
      </c>
      <c r="G132" s="122">
        <v>0</v>
      </c>
      <c r="H132" s="122">
        <v>0</v>
      </c>
      <c r="I132" s="122">
        <v>0</v>
      </c>
    </row>
    <row r="133" spans="1:9" customFormat="1" ht="51.75" hidden="1" customHeight="1" x14ac:dyDescent="0.2">
      <c r="A133" s="50"/>
      <c r="B133" s="49" t="s">
        <v>51</v>
      </c>
      <c r="C133" s="68">
        <v>801</v>
      </c>
      <c r="D133" s="69">
        <v>3400000000</v>
      </c>
      <c r="E133" s="70">
        <v>0</v>
      </c>
      <c r="F133" s="122">
        <f t="shared" ref="F133:I134" si="11">F134</f>
        <v>0</v>
      </c>
      <c r="G133" s="122">
        <f t="shared" si="11"/>
        <v>0</v>
      </c>
      <c r="H133" s="122">
        <f t="shared" si="11"/>
        <v>0</v>
      </c>
      <c r="I133" s="122">
        <f t="shared" si="11"/>
        <v>0</v>
      </c>
    </row>
    <row r="134" spans="1:9" customFormat="1" ht="37.5" hidden="1" customHeight="1" x14ac:dyDescent="0.2">
      <c r="A134" s="50"/>
      <c r="B134" s="49" t="s">
        <v>44</v>
      </c>
      <c r="C134" s="68">
        <v>801</v>
      </c>
      <c r="D134" s="69">
        <v>3400000000</v>
      </c>
      <c r="E134" s="70">
        <v>600</v>
      </c>
      <c r="F134" s="122">
        <f t="shared" si="11"/>
        <v>0</v>
      </c>
      <c r="G134" s="122">
        <f t="shared" si="11"/>
        <v>0</v>
      </c>
      <c r="H134" s="122">
        <f t="shared" si="11"/>
        <v>0</v>
      </c>
      <c r="I134" s="122">
        <f t="shared" si="11"/>
        <v>0</v>
      </c>
    </row>
    <row r="135" spans="1:9" s="10" customFormat="1" hidden="1" x14ac:dyDescent="0.2">
      <c r="A135" s="50"/>
      <c r="B135" s="77" t="s">
        <v>45</v>
      </c>
      <c r="C135" s="68">
        <v>801</v>
      </c>
      <c r="D135" s="69">
        <v>3400000000</v>
      </c>
      <c r="E135" s="70">
        <v>620</v>
      </c>
      <c r="F135" s="122"/>
      <c r="G135" s="122"/>
      <c r="H135" s="122"/>
      <c r="I135" s="122"/>
    </row>
    <row r="136" spans="1:9" s="10" customFormat="1" hidden="1" x14ac:dyDescent="0.2">
      <c r="A136" s="50"/>
      <c r="B136" s="49" t="s">
        <v>39</v>
      </c>
      <c r="C136" s="68">
        <v>801</v>
      </c>
      <c r="D136" s="69">
        <v>3400000000</v>
      </c>
      <c r="E136" s="70"/>
      <c r="F136" s="122">
        <f>F137</f>
        <v>0</v>
      </c>
      <c r="G136" s="122">
        <f>G137</f>
        <v>0</v>
      </c>
      <c r="H136" s="122">
        <f>H137</f>
        <v>0</v>
      </c>
      <c r="I136" s="122">
        <f>I137</f>
        <v>0</v>
      </c>
    </row>
    <row r="137" spans="1:9" s="10" customFormat="1" ht="63.75" hidden="1" x14ac:dyDescent="0.2">
      <c r="A137" s="50"/>
      <c r="B137" s="49" t="s">
        <v>64</v>
      </c>
      <c r="C137" s="68">
        <v>801</v>
      </c>
      <c r="D137" s="69">
        <v>3400000000</v>
      </c>
      <c r="E137" s="70"/>
      <c r="F137" s="122">
        <f t="shared" ref="F137:I139" si="12">F138</f>
        <v>0</v>
      </c>
      <c r="G137" s="122">
        <f t="shared" si="12"/>
        <v>0</v>
      </c>
      <c r="H137" s="122">
        <f t="shared" si="12"/>
        <v>0</v>
      </c>
      <c r="I137" s="122">
        <f t="shared" si="12"/>
        <v>0</v>
      </c>
    </row>
    <row r="138" spans="1:9" s="10" customFormat="1" ht="63.75" hidden="1" x14ac:dyDescent="0.2">
      <c r="A138" s="50"/>
      <c r="B138" s="49" t="s">
        <v>93</v>
      </c>
      <c r="C138" s="68">
        <v>801</v>
      </c>
      <c r="D138" s="69">
        <v>3400000000</v>
      </c>
      <c r="E138" s="70"/>
      <c r="F138" s="122">
        <f t="shared" si="12"/>
        <v>0</v>
      </c>
      <c r="G138" s="122">
        <f t="shared" si="12"/>
        <v>0</v>
      </c>
      <c r="H138" s="122">
        <f t="shared" si="12"/>
        <v>0</v>
      </c>
      <c r="I138" s="122">
        <f t="shared" si="12"/>
        <v>0</v>
      </c>
    </row>
    <row r="139" spans="1:9" s="10" customFormat="1" ht="25.5" hidden="1" x14ac:dyDescent="0.2">
      <c r="A139" s="50"/>
      <c r="B139" s="49" t="s">
        <v>44</v>
      </c>
      <c r="C139" s="68">
        <v>801</v>
      </c>
      <c r="D139" s="69">
        <v>3400000000</v>
      </c>
      <c r="E139" s="70">
        <v>600</v>
      </c>
      <c r="F139" s="122">
        <f t="shared" si="12"/>
        <v>0</v>
      </c>
      <c r="G139" s="122">
        <f t="shared" si="12"/>
        <v>0</v>
      </c>
      <c r="H139" s="122">
        <f t="shared" si="12"/>
        <v>0</v>
      </c>
      <c r="I139" s="122">
        <f t="shared" si="12"/>
        <v>0</v>
      </c>
    </row>
    <row r="140" spans="1:9" s="10" customFormat="1" hidden="1" x14ac:dyDescent="0.2">
      <c r="A140" s="50"/>
      <c r="B140" s="49" t="s">
        <v>45</v>
      </c>
      <c r="C140" s="68">
        <v>801</v>
      </c>
      <c r="D140" s="69">
        <v>3400000000</v>
      </c>
      <c r="E140" s="70">
        <v>620</v>
      </c>
      <c r="F140" s="122"/>
      <c r="G140" s="122"/>
      <c r="H140" s="122"/>
      <c r="I140" s="122"/>
    </row>
    <row r="141" spans="1:9" s="11" customFormat="1" hidden="1" x14ac:dyDescent="0.2">
      <c r="A141" s="115"/>
      <c r="B141" s="64" t="s">
        <v>88</v>
      </c>
      <c r="C141" s="65">
        <v>900</v>
      </c>
      <c r="D141" s="69">
        <v>3400000000</v>
      </c>
      <c r="E141" s="116"/>
      <c r="F141" s="121">
        <f>F142</f>
        <v>0</v>
      </c>
      <c r="G141" s="121">
        <f>G142</f>
        <v>0</v>
      </c>
      <c r="H141" s="121">
        <f>H142</f>
        <v>1</v>
      </c>
      <c r="I141" s="121">
        <f>I142</f>
        <v>0</v>
      </c>
    </row>
    <row r="142" spans="1:9" s="11" customFormat="1" ht="0.75" hidden="1" customHeight="1" x14ac:dyDescent="0.2">
      <c r="A142" s="115"/>
      <c r="B142" s="78" t="s">
        <v>89</v>
      </c>
      <c r="C142" s="65">
        <v>909</v>
      </c>
      <c r="D142" s="69">
        <v>3400000000</v>
      </c>
      <c r="E142" s="116"/>
      <c r="F142" s="121">
        <f>F143</f>
        <v>0</v>
      </c>
      <c r="G142" s="121">
        <f t="shared" ref="G142:I143" si="13">G143</f>
        <v>0</v>
      </c>
      <c r="H142" s="121">
        <f>H143</f>
        <v>1</v>
      </c>
      <c r="I142" s="121">
        <f t="shared" si="13"/>
        <v>0</v>
      </c>
    </row>
    <row r="143" spans="1:9" customFormat="1" ht="38.25" hidden="1" x14ac:dyDescent="0.2">
      <c r="A143" s="50"/>
      <c r="B143" s="49" t="s">
        <v>84</v>
      </c>
      <c r="C143" s="68">
        <v>909</v>
      </c>
      <c r="D143" s="69">
        <v>3400000000</v>
      </c>
      <c r="E143" s="70"/>
      <c r="F143" s="122">
        <f>F144</f>
        <v>0</v>
      </c>
      <c r="G143" s="122">
        <f t="shared" si="13"/>
        <v>0</v>
      </c>
      <c r="H143" s="122">
        <f>H144</f>
        <v>1</v>
      </c>
      <c r="I143" s="122">
        <f t="shared" si="13"/>
        <v>0</v>
      </c>
    </row>
    <row r="144" spans="1:9" customFormat="1" ht="63.75" hidden="1" x14ac:dyDescent="0.2">
      <c r="A144" s="50"/>
      <c r="B144" s="49" t="s">
        <v>53</v>
      </c>
      <c r="C144" s="68">
        <v>909</v>
      </c>
      <c r="D144" s="69">
        <v>3400000000</v>
      </c>
      <c r="E144" s="70"/>
      <c r="F144" s="122">
        <f>F145</f>
        <v>0</v>
      </c>
      <c r="G144" s="122">
        <f>G147</f>
        <v>0</v>
      </c>
      <c r="H144" s="122">
        <f>H145</f>
        <v>1</v>
      </c>
      <c r="I144" s="122">
        <f>I147</f>
        <v>0</v>
      </c>
    </row>
    <row r="145" spans="1:9" customFormat="1" ht="25.5" hidden="1" x14ac:dyDescent="0.2">
      <c r="A145" s="50"/>
      <c r="B145" s="49" t="s">
        <v>85</v>
      </c>
      <c r="C145" s="68">
        <v>909</v>
      </c>
      <c r="D145" s="69">
        <v>3400000000</v>
      </c>
      <c r="E145" s="70"/>
      <c r="F145" s="122">
        <f>F146</f>
        <v>0</v>
      </c>
      <c r="G145" s="122"/>
      <c r="H145" s="122">
        <f>H146</f>
        <v>1</v>
      </c>
      <c r="I145" s="122"/>
    </row>
    <row r="146" spans="1:9" customFormat="1" ht="25.5" hidden="1" x14ac:dyDescent="0.2">
      <c r="A146" s="50"/>
      <c r="B146" s="49" t="s">
        <v>68</v>
      </c>
      <c r="C146" s="68">
        <v>909</v>
      </c>
      <c r="D146" s="69">
        <v>3400000000</v>
      </c>
      <c r="E146" s="70">
        <v>400</v>
      </c>
      <c r="F146" s="122">
        <f>F147</f>
        <v>0</v>
      </c>
      <c r="G146" s="122"/>
      <c r="H146" s="122">
        <f>H147</f>
        <v>1</v>
      </c>
      <c r="I146" s="122"/>
    </row>
    <row r="147" spans="1:9" customFormat="1" hidden="1" x14ac:dyDescent="0.2">
      <c r="A147" s="50"/>
      <c r="B147" s="49" t="s">
        <v>69</v>
      </c>
      <c r="C147" s="68">
        <v>909</v>
      </c>
      <c r="D147" s="69">
        <v>3400000000</v>
      </c>
      <c r="E147" s="70">
        <v>410</v>
      </c>
      <c r="F147" s="122">
        <v>0</v>
      </c>
      <c r="G147" s="122"/>
      <c r="H147" s="122">
        <v>1</v>
      </c>
      <c r="I147" s="122"/>
    </row>
    <row r="148" spans="1:9" customFormat="1" ht="0.75" hidden="1" customHeight="1" x14ac:dyDescent="0.2">
      <c r="A148" s="50"/>
      <c r="B148" s="49" t="s">
        <v>98</v>
      </c>
      <c r="C148" s="68">
        <v>801</v>
      </c>
      <c r="D148" s="69">
        <v>3400000000</v>
      </c>
      <c r="E148" s="70"/>
      <c r="F148" s="122">
        <f>F149+F153</f>
        <v>0</v>
      </c>
      <c r="G148" s="122">
        <f>G149+G153</f>
        <v>0</v>
      </c>
      <c r="H148" s="122">
        <f>H149+H153</f>
        <v>0</v>
      </c>
      <c r="I148" s="122">
        <f>I149+I153</f>
        <v>0</v>
      </c>
    </row>
    <row r="149" spans="1:9" customFormat="1" ht="63.75" hidden="1" x14ac:dyDescent="0.2">
      <c r="A149" s="50"/>
      <c r="B149" s="49" t="s">
        <v>64</v>
      </c>
      <c r="C149" s="68">
        <v>801</v>
      </c>
      <c r="D149" s="69">
        <v>3400000000</v>
      </c>
      <c r="E149" s="70"/>
      <c r="F149" s="122">
        <f>F150</f>
        <v>0</v>
      </c>
      <c r="G149" s="122">
        <f>G150</f>
        <v>0</v>
      </c>
      <c r="H149" s="122">
        <f>H150</f>
        <v>0</v>
      </c>
      <c r="I149" s="122">
        <f>I150</f>
        <v>0</v>
      </c>
    </row>
    <row r="150" spans="1:9" customFormat="1" ht="25.5" hidden="1" x14ac:dyDescent="0.2">
      <c r="A150" s="50"/>
      <c r="B150" s="49" t="s">
        <v>72</v>
      </c>
      <c r="C150" s="68">
        <v>801</v>
      </c>
      <c r="D150" s="69">
        <v>3400000000</v>
      </c>
      <c r="E150" s="70"/>
      <c r="F150" s="122">
        <f>F151</f>
        <v>0</v>
      </c>
      <c r="G150" s="122">
        <f t="shared" ref="G150:I151" si="14">G151</f>
        <v>0</v>
      </c>
      <c r="H150" s="122">
        <f>H151</f>
        <v>0</v>
      </c>
      <c r="I150" s="122">
        <f t="shared" si="14"/>
        <v>0</v>
      </c>
    </row>
    <row r="151" spans="1:9" customFormat="1" ht="25.5" hidden="1" x14ac:dyDescent="0.2">
      <c r="A151" s="50"/>
      <c r="B151" s="79" t="s">
        <v>68</v>
      </c>
      <c r="C151" s="68">
        <v>801</v>
      </c>
      <c r="D151" s="69">
        <v>3400000000</v>
      </c>
      <c r="E151" s="70">
        <v>400</v>
      </c>
      <c r="F151" s="122">
        <f>F152</f>
        <v>0</v>
      </c>
      <c r="G151" s="122">
        <f t="shared" si="14"/>
        <v>0</v>
      </c>
      <c r="H151" s="122">
        <f>H152</f>
        <v>0</v>
      </c>
      <c r="I151" s="122">
        <f t="shared" si="14"/>
        <v>0</v>
      </c>
    </row>
    <row r="152" spans="1:9" customFormat="1" ht="38.25" hidden="1" x14ac:dyDescent="0.2">
      <c r="A152" s="50"/>
      <c r="B152" s="49" t="s">
        <v>109</v>
      </c>
      <c r="C152" s="68">
        <v>801</v>
      </c>
      <c r="D152" s="69">
        <v>3400000000</v>
      </c>
      <c r="E152" s="70">
        <v>465</v>
      </c>
      <c r="F152" s="122"/>
      <c r="G152" s="122"/>
      <c r="H152" s="122"/>
      <c r="I152" s="122"/>
    </row>
    <row r="153" spans="1:9" customFormat="1" ht="76.5" hidden="1" x14ac:dyDescent="0.2">
      <c r="A153" s="50"/>
      <c r="B153" s="49" t="s">
        <v>48</v>
      </c>
      <c r="C153" s="68">
        <v>801</v>
      </c>
      <c r="D153" s="69">
        <v>3400000000</v>
      </c>
      <c r="E153" s="70"/>
      <c r="F153" s="122">
        <f>F154</f>
        <v>0</v>
      </c>
      <c r="G153" s="122"/>
      <c r="H153" s="122">
        <f>H154</f>
        <v>0</v>
      </c>
      <c r="I153" s="122"/>
    </row>
    <row r="154" spans="1:9" customFormat="1" ht="51" hidden="1" x14ac:dyDescent="0.2">
      <c r="A154" s="50"/>
      <c r="B154" s="49" t="s">
        <v>100</v>
      </c>
      <c r="C154" s="68">
        <v>801</v>
      </c>
      <c r="D154" s="69">
        <v>3400000000</v>
      </c>
      <c r="E154" s="70"/>
      <c r="F154" s="122">
        <f>F155</f>
        <v>0</v>
      </c>
      <c r="G154" s="122"/>
      <c r="H154" s="122">
        <f>H155</f>
        <v>0</v>
      </c>
      <c r="I154" s="122"/>
    </row>
    <row r="155" spans="1:9" customFormat="1" ht="25.5" hidden="1" x14ac:dyDescent="0.2">
      <c r="A155" s="50"/>
      <c r="B155" s="79" t="s">
        <v>68</v>
      </c>
      <c r="C155" s="68">
        <v>801</v>
      </c>
      <c r="D155" s="69">
        <v>3400000000</v>
      </c>
      <c r="E155" s="70">
        <v>400</v>
      </c>
      <c r="F155" s="122"/>
      <c r="G155" s="122"/>
      <c r="H155" s="122"/>
      <c r="I155" s="122"/>
    </row>
    <row r="156" spans="1:9" customFormat="1" ht="38.25" hidden="1" x14ac:dyDescent="0.2">
      <c r="A156" s="50"/>
      <c r="B156" s="49" t="s">
        <v>109</v>
      </c>
      <c r="C156" s="68">
        <v>801</v>
      </c>
      <c r="D156" s="69">
        <v>3400000000</v>
      </c>
      <c r="E156" s="70">
        <v>465</v>
      </c>
      <c r="F156" s="122"/>
      <c r="G156" s="122"/>
      <c r="H156" s="122"/>
      <c r="I156" s="122"/>
    </row>
    <row r="157" spans="1:9" customFormat="1" ht="25.5" customHeight="1" x14ac:dyDescent="0.2">
      <c r="A157" s="50"/>
      <c r="B157" s="49" t="s">
        <v>32</v>
      </c>
      <c r="C157" s="68">
        <v>801</v>
      </c>
      <c r="D157" s="69">
        <v>3400000000</v>
      </c>
      <c r="E157" s="70">
        <v>200</v>
      </c>
      <c r="F157" s="122">
        <f>F158</f>
        <v>816.97900000000004</v>
      </c>
      <c r="G157" s="122">
        <f>G158</f>
        <v>0</v>
      </c>
      <c r="H157" s="122">
        <f>H158</f>
        <v>806.44299999999998</v>
      </c>
      <c r="I157" s="122">
        <f>I158</f>
        <v>0</v>
      </c>
    </row>
    <row r="158" spans="1:9" customFormat="1" ht="30" customHeight="1" x14ac:dyDescent="0.2">
      <c r="A158" s="50"/>
      <c r="B158" s="49" t="s">
        <v>33</v>
      </c>
      <c r="C158" s="68">
        <v>801</v>
      </c>
      <c r="D158" s="69">
        <v>3400000000</v>
      </c>
      <c r="E158" s="70">
        <v>240</v>
      </c>
      <c r="F158" s="122">
        <v>816.97900000000004</v>
      </c>
      <c r="G158" s="122">
        <v>0</v>
      </c>
      <c r="H158" s="122">
        <v>806.44299999999998</v>
      </c>
      <c r="I158" s="122">
        <v>0</v>
      </c>
    </row>
    <row r="159" spans="1:9" customFormat="1" x14ac:dyDescent="0.2">
      <c r="A159" s="50"/>
      <c r="B159" s="49" t="s">
        <v>37</v>
      </c>
      <c r="C159" s="68">
        <v>801</v>
      </c>
      <c r="D159" s="69">
        <v>3400000000</v>
      </c>
      <c r="E159" s="70">
        <v>500</v>
      </c>
      <c r="F159" s="122">
        <f>F160</f>
        <v>42.1</v>
      </c>
      <c r="G159" s="122">
        <f>G160</f>
        <v>0</v>
      </c>
      <c r="H159" s="122">
        <f>H160</f>
        <v>42.1</v>
      </c>
      <c r="I159" s="122">
        <f>I160</f>
        <v>0</v>
      </c>
    </row>
    <row r="160" spans="1:9" customFormat="1" x14ac:dyDescent="0.2">
      <c r="A160" s="50"/>
      <c r="B160" s="49" t="s">
        <v>38</v>
      </c>
      <c r="C160" s="68">
        <v>801</v>
      </c>
      <c r="D160" s="69">
        <v>3400000000</v>
      </c>
      <c r="E160" s="70">
        <v>540</v>
      </c>
      <c r="F160" s="122">
        <v>42.1</v>
      </c>
      <c r="G160" s="122">
        <v>0</v>
      </c>
      <c r="H160" s="122">
        <v>42.1</v>
      </c>
      <c r="I160" s="122">
        <v>0</v>
      </c>
    </row>
    <row r="161" spans="1:9" customFormat="1" x14ac:dyDescent="0.2">
      <c r="A161" s="50"/>
      <c r="B161" s="49" t="s">
        <v>34</v>
      </c>
      <c r="C161" s="68">
        <v>801</v>
      </c>
      <c r="D161" s="69">
        <v>3400000000</v>
      </c>
      <c r="E161" s="70">
        <v>800</v>
      </c>
      <c r="F161" s="122">
        <f>F162</f>
        <v>28.355</v>
      </c>
      <c r="G161" s="122">
        <f>G162</f>
        <v>0</v>
      </c>
      <c r="H161" s="122">
        <f>H162</f>
        <v>28.355</v>
      </c>
      <c r="I161" s="122">
        <f>I162</f>
        <v>0</v>
      </c>
    </row>
    <row r="162" spans="1:9" customFormat="1" x14ac:dyDescent="0.2">
      <c r="A162" s="50"/>
      <c r="B162" s="49" t="s">
        <v>35</v>
      </c>
      <c r="C162" s="68">
        <v>801</v>
      </c>
      <c r="D162" s="69">
        <v>3400000000</v>
      </c>
      <c r="E162" s="70">
        <v>850</v>
      </c>
      <c r="F162" s="122">
        <v>28.355</v>
      </c>
      <c r="G162" s="122">
        <v>0</v>
      </c>
      <c r="H162" s="122">
        <v>28.355</v>
      </c>
      <c r="I162" s="122">
        <v>0</v>
      </c>
    </row>
    <row r="163" spans="1:9" customFormat="1" ht="38.25" hidden="1" x14ac:dyDescent="0.2">
      <c r="A163" s="50"/>
      <c r="B163" s="49" t="s">
        <v>105</v>
      </c>
      <c r="C163" s="68">
        <v>1006</v>
      </c>
      <c r="D163" s="69">
        <v>3400000000</v>
      </c>
      <c r="E163" s="70"/>
      <c r="F163" s="122">
        <f>F164</f>
        <v>0</v>
      </c>
      <c r="G163" s="122">
        <f>G165</f>
        <v>0</v>
      </c>
      <c r="H163" s="122">
        <f>H164</f>
        <v>0</v>
      </c>
      <c r="I163" s="122">
        <f>I165</f>
        <v>0</v>
      </c>
    </row>
    <row r="164" spans="1:9" customFormat="1" ht="38.25" hidden="1" x14ac:dyDescent="0.2">
      <c r="A164" s="50"/>
      <c r="B164" s="26" t="s">
        <v>104</v>
      </c>
      <c r="C164" s="68">
        <v>1006</v>
      </c>
      <c r="D164" s="69">
        <v>3400000000</v>
      </c>
      <c r="E164" s="70"/>
      <c r="F164" s="122">
        <f>F165</f>
        <v>0</v>
      </c>
      <c r="G164" s="122">
        <f>G165</f>
        <v>0</v>
      </c>
      <c r="H164" s="122">
        <f>H165</f>
        <v>0</v>
      </c>
      <c r="I164" s="122">
        <f>I165</f>
        <v>0</v>
      </c>
    </row>
    <row r="165" spans="1:9" customFormat="1" ht="25.5" hidden="1" x14ac:dyDescent="0.2">
      <c r="A165" s="50"/>
      <c r="B165" s="49" t="s">
        <v>44</v>
      </c>
      <c r="C165" s="68">
        <v>1006</v>
      </c>
      <c r="D165" s="69">
        <v>3400000000</v>
      </c>
      <c r="E165" s="70">
        <v>600</v>
      </c>
      <c r="F165" s="122">
        <f>F166</f>
        <v>0</v>
      </c>
      <c r="G165" s="122">
        <f>G166</f>
        <v>0</v>
      </c>
      <c r="H165" s="122">
        <f>H166</f>
        <v>0</v>
      </c>
      <c r="I165" s="122">
        <f>I166</f>
        <v>0</v>
      </c>
    </row>
    <row r="166" spans="1:9" customFormat="1" hidden="1" x14ac:dyDescent="0.2">
      <c r="A166" s="50"/>
      <c r="B166" s="49" t="s">
        <v>45</v>
      </c>
      <c r="C166" s="68">
        <v>1006</v>
      </c>
      <c r="D166" s="69">
        <v>3400000000</v>
      </c>
      <c r="E166" s="70">
        <v>620</v>
      </c>
      <c r="F166" s="122"/>
      <c r="G166" s="122"/>
      <c r="H166" s="122"/>
      <c r="I166" s="122"/>
    </row>
    <row r="167" spans="1:9" customFormat="1" ht="76.5" hidden="1" x14ac:dyDescent="0.2">
      <c r="A167" s="50"/>
      <c r="B167" s="49" t="s">
        <v>48</v>
      </c>
      <c r="C167" s="68">
        <v>1006</v>
      </c>
      <c r="D167" s="69">
        <v>3400000000</v>
      </c>
      <c r="E167" s="70"/>
      <c r="F167" s="122">
        <f>F168</f>
        <v>0</v>
      </c>
      <c r="G167" s="122"/>
      <c r="H167" s="122">
        <f>H168</f>
        <v>0</v>
      </c>
      <c r="I167" s="122"/>
    </row>
    <row r="168" spans="1:9" customFormat="1" ht="38.25" hidden="1" x14ac:dyDescent="0.2">
      <c r="A168" s="50"/>
      <c r="B168" s="49" t="s">
        <v>108</v>
      </c>
      <c r="C168" s="68">
        <v>1006</v>
      </c>
      <c r="D168" s="69">
        <v>3400000000</v>
      </c>
      <c r="E168" s="70"/>
      <c r="F168" s="122">
        <f>F169</f>
        <v>0</v>
      </c>
      <c r="G168" s="122"/>
      <c r="H168" s="122">
        <f>H169</f>
        <v>0</v>
      </c>
      <c r="I168" s="122"/>
    </row>
    <row r="169" spans="1:9" customFormat="1" ht="25.5" hidden="1" x14ac:dyDescent="0.2">
      <c r="A169" s="50"/>
      <c r="B169" s="49" t="s">
        <v>44</v>
      </c>
      <c r="C169" s="68">
        <v>1006</v>
      </c>
      <c r="D169" s="69">
        <v>3400000000</v>
      </c>
      <c r="E169" s="70">
        <v>600</v>
      </c>
      <c r="F169" s="122">
        <f>F170</f>
        <v>0</v>
      </c>
      <c r="G169" s="122"/>
      <c r="H169" s="122">
        <f>H170</f>
        <v>0</v>
      </c>
      <c r="I169" s="122"/>
    </row>
    <row r="170" spans="1:9" customFormat="1" hidden="1" x14ac:dyDescent="0.2">
      <c r="A170" s="50"/>
      <c r="B170" s="49" t="s">
        <v>45</v>
      </c>
      <c r="C170" s="68">
        <v>1006</v>
      </c>
      <c r="D170" s="69">
        <v>3400000000</v>
      </c>
      <c r="E170" s="70">
        <v>620</v>
      </c>
      <c r="F170" s="122"/>
      <c r="G170" s="122"/>
      <c r="H170" s="122"/>
      <c r="I170" s="122"/>
    </row>
    <row r="171" spans="1:9" customFormat="1" x14ac:dyDescent="0.2">
      <c r="A171" s="50"/>
      <c r="B171" s="64" t="s">
        <v>54</v>
      </c>
      <c r="C171" s="65">
        <v>1101</v>
      </c>
      <c r="D171" s="69"/>
      <c r="E171" s="116"/>
      <c r="F171" s="121">
        <f>F172</f>
        <v>9.1229999999999993</v>
      </c>
      <c r="G171" s="121">
        <f>G172</f>
        <v>0</v>
      </c>
      <c r="H171" s="121">
        <f>H172</f>
        <v>9.1229999999999993</v>
      </c>
      <c r="I171" s="121">
        <f>I172</f>
        <v>0</v>
      </c>
    </row>
    <row r="172" spans="1:9" customFormat="1" ht="50.25" customHeight="1" x14ac:dyDescent="0.2">
      <c r="A172" s="50"/>
      <c r="B172" s="49" t="s">
        <v>289</v>
      </c>
      <c r="C172" s="68">
        <v>1101</v>
      </c>
      <c r="D172" s="69">
        <v>3400000000</v>
      </c>
      <c r="E172" s="70"/>
      <c r="F172" s="122">
        <f>F178</f>
        <v>9.1229999999999993</v>
      </c>
      <c r="G172" s="122">
        <f>G178</f>
        <v>0</v>
      </c>
      <c r="H172" s="122">
        <f>H178</f>
        <v>9.1229999999999993</v>
      </c>
      <c r="I172" s="122">
        <f>I178</f>
        <v>0</v>
      </c>
    </row>
    <row r="173" spans="1:9" customFormat="1" ht="38.25" hidden="1" x14ac:dyDescent="0.2">
      <c r="A173" s="50"/>
      <c r="B173" s="49" t="s">
        <v>49</v>
      </c>
      <c r="C173" s="68">
        <v>1101</v>
      </c>
      <c r="D173" s="69">
        <v>3400000000</v>
      </c>
      <c r="E173" s="70">
        <v>0</v>
      </c>
      <c r="F173" s="122">
        <v>0</v>
      </c>
      <c r="G173" s="122">
        <v>1</v>
      </c>
      <c r="H173" s="122">
        <v>2</v>
      </c>
      <c r="I173" s="122">
        <v>3</v>
      </c>
    </row>
    <row r="174" spans="1:9" customFormat="1" ht="51" hidden="1" x14ac:dyDescent="0.2">
      <c r="A174" s="50"/>
      <c r="B174" s="49" t="s">
        <v>43</v>
      </c>
      <c r="C174" s="68">
        <v>1101</v>
      </c>
      <c r="D174" s="69">
        <v>3400000000</v>
      </c>
      <c r="E174" s="70">
        <v>0</v>
      </c>
      <c r="F174" s="122">
        <v>0</v>
      </c>
      <c r="G174" s="122">
        <v>0</v>
      </c>
      <c r="H174" s="122">
        <v>0</v>
      </c>
      <c r="I174" s="122">
        <v>0</v>
      </c>
    </row>
    <row r="175" spans="1:9" customFormat="1" ht="51" hidden="1" x14ac:dyDescent="0.2">
      <c r="A175" s="50"/>
      <c r="B175" s="49" t="s">
        <v>43</v>
      </c>
      <c r="C175" s="68">
        <v>1101</v>
      </c>
      <c r="D175" s="69">
        <v>3400000000</v>
      </c>
      <c r="E175" s="70">
        <v>0</v>
      </c>
      <c r="F175" s="122">
        <v>0</v>
      </c>
      <c r="G175" s="122">
        <v>0</v>
      </c>
      <c r="H175" s="122">
        <v>0</v>
      </c>
      <c r="I175" s="122">
        <v>0</v>
      </c>
    </row>
    <row r="176" spans="1:9" customFormat="1" ht="51" hidden="1" x14ac:dyDescent="0.2">
      <c r="A176" s="50"/>
      <c r="B176" s="49" t="s">
        <v>43</v>
      </c>
      <c r="C176" s="68">
        <v>1101</v>
      </c>
      <c r="D176" s="69">
        <v>3400000000</v>
      </c>
      <c r="E176" s="70">
        <v>0</v>
      </c>
      <c r="F176" s="122">
        <v>0</v>
      </c>
      <c r="G176" s="122">
        <v>0</v>
      </c>
      <c r="H176" s="122">
        <v>0</v>
      </c>
      <c r="I176" s="122">
        <v>0</v>
      </c>
    </row>
    <row r="177" spans="1:9" customFormat="1" ht="51" hidden="1" x14ac:dyDescent="0.2">
      <c r="A177" s="50"/>
      <c r="B177" s="49" t="s">
        <v>43</v>
      </c>
      <c r="C177" s="68">
        <v>1101</v>
      </c>
      <c r="D177" s="69">
        <v>3400000000</v>
      </c>
      <c r="E177" s="70">
        <v>0</v>
      </c>
      <c r="F177" s="122">
        <v>0</v>
      </c>
      <c r="G177" s="122">
        <v>0</v>
      </c>
      <c r="H177" s="122">
        <v>0</v>
      </c>
      <c r="I177" s="122">
        <v>0</v>
      </c>
    </row>
    <row r="178" spans="1:9" customFormat="1" ht="14.25" customHeight="1" x14ac:dyDescent="0.2">
      <c r="A178" s="50"/>
      <c r="B178" s="49" t="s">
        <v>37</v>
      </c>
      <c r="C178" s="68">
        <v>1101</v>
      </c>
      <c r="D178" s="69">
        <v>3400000000</v>
      </c>
      <c r="E178" s="70">
        <v>500</v>
      </c>
      <c r="F178" s="122">
        <f>F179</f>
        <v>9.1229999999999993</v>
      </c>
      <c r="G178" s="122">
        <f>G179</f>
        <v>0</v>
      </c>
      <c r="H178" s="122">
        <f>H179</f>
        <v>9.1229999999999993</v>
      </c>
      <c r="I178" s="122">
        <f>I179</f>
        <v>0</v>
      </c>
    </row>
    <row r="179" spans="1:9" customFormat="1" x14ac:dyDescent="0.2">
      <c r="A179" s="50"/>
      <c r="B179" s="49" t="s">
        <v>38</v>
      </c>
      <c r="C179" s="68">
        <v>1101</v>
      </c>
      <c r="D179" s="69">
        <v>3400000000</v>
      </c>
      <c r="E179" s="70">
        <v>540</v>
      </c>
      <c r="F179" s="122">
        <v>9.1229999999999993</v>
      </c>
      <c r="G179" s="122">
        <v>0</v>
      </c>
      <c r="H179" s="122">
        <v>9.1229999999999993</v>
      </c>
      <c r="I179" s="122">
        <v>0</v>
      </c>
    </row>
    <row r="180" spans="1:9" customFormat="1" ht="80.25" hidden="1" customHeight="1" x14ac:dyDescent="0.2">
      <c r="A180" s="50"/>
      <c r="B180" s="49" t="s">
        <v>73</v>
      </c>
      <c r="C180" s="68">
        <v>1101</v>
      </c>
      <c r="D180" s="69" t="s">
        <v>74</v>
      </c>
      <c r="E180" s="70"/>
      <c r="F180" s="122" t="e">
        <f>#REF!</f>
        <v>#REF!</v>
      </c>
      <c r="G180" s="122" t="e">
        <f>#REF!</f>
        <v>#REF!</v>
      </c>
      <c r="H180" s="122" t="e">
        <f>#REF!</f>
        <v>#REF!</v>
      </c>
      <c r="I180" s="122" t="e">
        <f>#REF!</f>
        <v>#REF!</v>
      </c>
    </row>
    <row r="181" spans="1:9" customFormat="1" ht="63.75" hidden="1" customHeight="1" x14ac:dyDescent="0.2">
      <c r="A181" s="50"/>
      <c r="B181" s="49" t="s">
        <v>50</v>
      </c>
      <c r="C181" s="68">
        <v>1101</v>
      </c>
      <c r="D181" s="69" t="s">
        <v>86</v>
      </c>
      <c r="E181" s="70"/>
      <c r="F181" s="122" t="e">
        <f>#REF!</f>
        <v>#REF!</v>
      </c>
      <c r="G181" s="122" t="e">
        <f>#REF!</f>
        <v>#REF!</v>
      </c>
      <c r="H181" s="122" t="e">
        <f>#REF!</f>
        <v>#REF!</v>
      </c>
      <c r="I181" s="122" t="e">
        <f>#REF!</f>
        <v>#REF!</v>
      </c>
    </row>
    <row r="182" spans="1:9" customFormat="1" ht="0.75" hidden="1" customHeight="1" x14ac:dyDescent="0.2">
      <c r="A182" s="50"/>
      <c r="B182" s="49" t="s">
        <v>39</v>
      </c>
      <c r="C182" s="68">
        <v>104</v>
      </c>
      <c r="D182" s="69">
        <v>9000000000</v>
      </c>
      <c r="E182" s="70"/>
      <c r="F182" s="122">
        <f t="shared" ref="F182:I184" si="15">F183</f>
        <v>0</v>
      </c>
      <c r="G182" s="122">
        <f t="shared" si="15"/>
        <v>0</v>
      </c>
      <c r="H182" s="122">
        <f t="shared" si="15"/>
        <v>0</v>
      </c>
      <c r="I182" s="122">
        <f t="shared" si="15"/>
        <v>0</v>
      </c>
    </row>
    <row r="183" spans="1:9" customFormat="1" ht="85.5" hidden="1" customHeight="1" x14ac:dyDescent="0.2">
      <c r="A183" s="50"/>
      <c r="B183" s="49" t="s">
        <v>120</v>
      </c>
      <c r="C183" s="68">
        <v>104</v>
      </c>
      <c r="D183" s="69">
        <v>9010000000</v>
      </c>
      <c r="E183" s="70"/>
      <c r="F183" s="122">
        <f t="shared" si="15"/>
        <v>0</v>
      </c>
      <c r="G183" s="122">
        <f t="shared" si="15"/>
        <v>0</v>
      </c>
      <c r="H183" s="122">
        <f t="shared" si="15"/>
        <v>0</v>
      </c>
      <c r="I183" s="122">
        <f t="shared" si="15"/>
        <v>0</v>
      </c>
    </row>
    <row r="184" spans="1:9" customFormat="1" ht="65.25" hidden="1" customHeight="1" x14ac:dyDescent="0.2">
      <c r="A184" s="50"/>
      <c r="B184" s="49" t="s">
        <v>30</v>
      </c>
      <c r="C184" s="68">
        <v>104</v>
      </c>
      <c r="D184" s="69">
        <v>9010000000</v>
      </c>
      <c r="E184" s="70">
        <v>100</v>
      </c>
      <c r="F184" s="122">
        <f t="shared" si="15"/>
        <v>0</v>
      </c>
      <c r="G184" s="122">
        <f t="shared" si="15"/>
        <v>0</v>
      </c>
      <c r="H184" s="122">
        <f t="shared" si="15"/>
        <v>0</v>
      </c>
      <c r="I184" s="122">
        <f t="shared" si="15"/>
        <v>0</v>
      </c>
    </row>
    <row r="185" spans="1:9" customFormat="1" ht="31.5" hidden="1" customHeight="1" x14ac:dyDescent="0.2">
      <c r="A185" s="50"/>
      <c r="B185" s="49" t="s">
        <v>31</v>
      </c>
      <c r="C185" s="68">
        <v>104</v>
      </c>
      <c r="D185" s="69">
        <v>9010000000</v>
      </c>
      <c r="E185" s="70">
        <v>120</v>
      </c>
      <c r="F185" s="122"/>
      <c r="G185" s="122"/>
      <c r="H185" s="122"/>
      <c r="I185" s="122"/>
    </row>
    <row r="186" spans="1:9" customFormat="1" ht="51" hidden="1" x14ac:dyDescent="0.2">
      <c r="A186" s="50">
        <v>0</v>
      </c>
      <c r="B186" s="49" t="s">
        <v>43</v>
      </c>
      <c r="C186" s="68">
        <v>1202</v>
      </c>
      <c r="D186" s="69" t="s">
        <v>25</v>
      </c>
      <c r="E186" s="70">
        <v>0</v>
      </c>
      <c r="F186" s="122">
        <v>0</v>
      </c>
      <c r="G186" s="122">
        <v>0</v>
      </c>
      <c r="H186" s="122">
        <v>0</v>
      </c>
      <c r="I186" s="122">
        <v>0</v>
      </c>
    </row>
    <row r="187" spans="1:9" s="11" customFormat="1" x14ac:dyDescent="0.2">
      <c r="A187" s="124"/>
      <c r="B187" s="267" t="s">
        <v>170</v>
      </c>
      <c r="C187" s="267"/>
      <c r="D187" s="267"/>
      <c r="E187" s="268"/>
      <c r="F187" s="121">
        <v>206.048</v>
      </c>
      <c r="G187" s="121"/>
      <c r="H187" s="121">
        <v>422.935</v>
      </c>
      <c r="I187" s="121"/>
    </row>
    <row r="188" spans="1:9" ht="17.25" customHeight="1" x14ac:dyDescent="0.2">
      <c r="H188" s="47"/>
    </row>
    <row r="189" spans="1:9" x14ac:dyDescent="0.2">
      <c r="H189" s="47"/>
    </row>
  </sheetData>
  <sheetProtection selectLockedCells="1" selectUnlockedCells="1"/>
  <mergeCells count="11">
    <mergeCell ref="B187:E187"/>
    <mergeCell ref="A4:I4"/>
    <mergeCell ref="A7:I7"/>
    <mergeCell ref="A10:A12"/>
    <mergeCell ref="B10:B12"/>
    <mergeCell ref="C10:C12"/>
    <mergeCell ref="D10:D12"/>
    <mergeCell ref="E10:E12"/>
    <mergeCell ref="F10:I10"/>
    <mergeCell ref="F11:G11"/>
    <mergeCell ref="H11:I11"/>
  </mergeCells>
  <pageMargins left="0.59055118110236227" right="0.39370078740157483" top="0" bottom="0" header="0" footer="0"/>
  <pageSetup paperSize="9" firstPageNumber="0" orientation="landscape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6625" r:id="rId4" name="ToggleButton1">
          <controlPr defaultSize="0" print="0" autoLine="0" r:id="rId5">
            <anchor moveWithCells="1">
              <from>
                <xdr:col>50</xdr:col>
                <xdr:colOff>476250</xdr:colOff>
                <xdr:row>0</xdr:row>
                <xdr:rowOff>0</xdr:rowOff>
              </from>
              <to>
                <xdr:col>56</xdr:col>
                <xdr:colOff>66675</xdr:colOff>
                <xdr:row>1</xdr:row>
                <xdr:rowOff>171450</xdr:rowOff>
              </to>
            </anchor>
          </controlPr>
        </control>
      </mc:Choice>
      <mc:Fallback>
        <control shapeId="26625" r:id="rId4" name="ToggleButton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7"/>
  <dimension ref="A1:L196"/>
  <sheetViews>
    <sheetView view="pageBreakPreview" topLeftCell="B1" zoomScaleSheetLayoutView="100" workbookViewId="0">
      <selection activeCell="J1" sqref="J1"/>
    </sheetView>
  </sheetViews>
  <sheetFormatPr defaultColWidth="9.140625" defaultRowHeight="12.75" x14ac:dyDescent="0.2"/>
  <cols>
    <col min="1" max="1" width="5.7109375" style="4" hidden="1" customWidth="1"/>
    <col min="2" max="2" width="56.5703125" style="4" customWidth="1"/>
    <col min="3" max="3" width="5.7109375" style="4" customWidth="1"/>
    <col min="4" max="4" width="6.28515625" style="4" customWidth="1"/>
    <col min="5" max="5" width="12.7109375" style="4" customWidth="1"/>
    <col min="6" max="6" width="7.7109375" style="21" customWidth="1"/>
    <col min="7" max="7" width="11.85546875" style="21" customWidth="1"/>
    <col min="8" max="8" width="14" style="21" customWidth="1"/>
    <col min="9" max="9" width="11.42578125" style="48" customWidth="1"/>
    <col min="10" max="10" width="12.42578125" style="22" customWidth="1"/>
    <col min="11" max="11" width="12.5703125" style="4" customWidth="1"/>
    <col min="12" max="12" width="14.7109375" style="4" customWidth="1"/>
    <col min="13" max="16384" width="9.140625" style="4"/>
  </cols>
  <sheetData>
    <row r="1" spans="1:12" s="5" customFormat="1" ht="14.25" x14ac:dyDescent="0.2">
      <c r="F1" s="16"/>
      <c r="G1" s="16"/>
      <c r="H1" s="16"/>
      <c r="I1" s="2"/>
      <c r="J1" s="16" t="s">
        <v>348</v>
      </c>
    </row>
    <row r="2" spans="1:12" s="1" customFormat="1" ht="14.25" x14ac:dyDescent="0.2">
      <c r="F2" s="16"/>
      <c r="G2" s="16"/>
      <c r="H2" s="16"/>
      <c r="I2" s="2"/>
      <c r="J2" s="194" t="s">
        <v>122</v>
      </c>
      <c r="K2" s="3"/>
      <c r="L2" s="2"/>
    </row>
    <row r="3" spans="1:12" s="1" customFormat="1" ht="14.25" x14ac:dyDescent="0.2">
      <c r="F3" s="16"/>
      <c r="G3" s="16"/>
      <c r="H3" s="16"/>
      <c r="I3" s="2"/>
      <c r="J3" s="194" t="s">
        <v>127</v>
      </c>
      <c r="K3" s="3"/>
      <c r="L3" s="2"/>
    </row>
    <row r="4" spans="1:12" s="1" customFormat="1" ht="14.25" x14ac:dyDescent="0.2">
      <c r="A4" s="269" t="s">
        <v>128</v>
      </c>
      <c r="B4" s="269"/>
      <c r="C4" s="269"/>
      <c r="D4" s="269"/>
      <c r="E4" s="269"/>
      <c r="F4" s="269"/>
      <c r="G4" s="269"/>
      <c r="H4" s="269"/>
      <c r="I4" s="269"/>
      <c r="J4" s="269"/>
      <c r="K4" s="3"/>
      <c r="L4" s="2"/>
    </row>
    <row r="5" spans="1:12" s="1" customFormat="1" ht="14.25" x14ac:dyDescent="0.2">
      <c r="F5" s="15"/>
      <c r="G5" s="15"/>
      <c r="H5" s="15"/>
      <c r="J5" s="196" t="s">
        <v>279</v>
      </c>
      <c r="K5" s="3"/>
      <c r="L5" s="2"/>
    </row>
    <row r="6" spans="1:12" s="1" customFormat="1" ht="6.75" customHeight="1" x14ac:dyDescent="0.2">
      <c r="F6" s="196"/>
      <c r="G6" s="196"/>
      <c r="H6" s="196"/>
      <c r="I6" s="192"/>
      <c r="J6" s="196"/>
      <c r="K6" s="3"/>
      <c r="L6" s="2"/>
    </row>
    <row r="7" spans="1:12" s="5" customFormat="1" ht="44.25" customHeight="1" x14ac:dyDescent="0.2">
      <c r="A7" s="270" t="s">
        <v>329</v>
      </c>
      <c r="B7" s="270"/>
      <c r="C7" s="270"/>
      <c r="D7" s="270"/>
      <c r="E7" s="270"/>
      <c r="F7" s="270"/>
      <c r="G7" s="270"/>
      <c r="H7" s="270"/>
      <c r="I7" s="270"/>
      <c r="J7" s="270"/>
    </row>
    <row r="8" spans="1:12" s="5" customFormat="1" ht="3" hidden="1" customHeight="1" x14ac:dyDescent="0.2">
      <c r="A8" s="195"/>
      <c r="B8" s="195"/>
      <c r="C8" s="215"/>
      <c r="D8" s="195"/>
      <c r="E8" s="195"/>
      <c r="F8" s="195"/>
      <c r="G8" s="195"/>
      <c r="H8" s="195"/>
      <c r="I8" s="195"/>
      <c r="J8" s="195"/>
    </row>
    <row r="9" spans="1:12" s="5" customFormat="1" ht="8.25" hidden="1" customHeight="1" x14ac:dyDescent="0.2">
      <c r="A9" s="195"/>
      <c r="B9" s="195"/>
      <c r="C9" s="215"/>
      <c r="D9" s="195"/>
      <c r="E9" s="195"/>
      <c r="F9" s="195"/>
      <c r="G9" s="195"/>
      <c r="H9" s="195"/>
      <c r="I9" s="195"/>
      <c r="J9" s="195"/>
    </row>
    <row r="10" spans="1:12" customFormat="1" ht="12.75" customHeight="1" x14ac:dyDescent="0.2">
      <c r="A10" s="257" t="s">
        <v>2</v>
      </c>
      <c r="B10" s="258" t="s">
        <v>9</v>
      </c>
      <c r="C10" s="259" t="s">
        <v>325</v>
      </c>
      <c r="D10" s="259" t="s">
        <v>310</v>
      </c>
      <c r="E10" s="259" t="s">
        <v>4</v>
      </c>
      <c r="F10" s="259" t="s">
        <v>5</v>
      </c>
      <c r="G10" s="271" t="s">
        <v>121</v>
      </c>
      <c r="H10" s="271"/>
      <c r="I10" s="271"/>
      <c r="J10" s="271"/>
    </row>
    <row r="11" spans="1:12" customFormat="1" x14ac:dyDescent="0.2">
      <c r="A11" s="257"/>
      <c r="B11" s="258"/>
      <c r="C11" s="259"/>
      <c r="D11" s="259"/>
      <c r="E11" s="259"/>
      <c r="F11" s="254"/>
      <c r="G11" s="271" t="s">
        <v>165</v>
      </c>
      <c r="H11" s="271"/>
      <c r="I11" s="271" t="s">
        <v>281</v>
      </c>
      <c r="J11" s="271"/>
    </row>
    <row r="12" spans="1:12" customFormat="1" ht="120.75" customHeight="1" x14ac:dyDescent="0.2">
      <c r="A12" s="257"/>
      <c r="B12" s="258"/>
      <c r="C12" s="259"/>
      <c r="D12" s="259"/>
      <c r="E12" s="259"/>
      <c r="F12" s="259"/>
      <c r="G12" s="119" t="s">
        <v>6</v>
      </c>
      <c r="H12" s="119" t="s">
        <v>275</v>
      </c>
      <c r="I12" s="119" t="s">
        <v>6</v>
      </c>
      <c r="J12" s="119" t="s">
        <v>275</v>
      </c>
    </row>
    <row r="13" spans="1:12" customFormat="1" ht="18" customHeight="1" x14ac:dyDescent="0.2">
      <c r="A13" s="193">
        <v>532</v>
      </c>
      <c r="B13" s="272" t="s">
        <v>8</v>
      </c>
      <c r="C13" s="273"/>
      <c r="D13" s="273"/>
      <c r="E13" s="273"/>
      <c r="F13" s="274"/>
      <c r="G13" s="120">
        <f>SUM(G14+G54+G61+G80+G98+G116+G177+G194)</f>
        <v>9518.0680000000011</v>
      </c>
      <c r="H13" s="120">
        <f>SUM(H14+H54+H61+H80+H98+H116+H177+H194)</f>
        <v>1276.154</v>
      </c>
      <c r="I13" s="120">
        <f>SUM(I14+I54+I61+I80+I98+I116+I177+I194)</f>
        <v>9752.8529999999992</v>
      </c>
      <c r="J13" s="120">
        <f>SUM(J14+J54+J61+J80+J98+J116+J177+J194)</f>
        <v>1294.154</v>
      </c>
    </row>
    <row r="14" spans="1:12" customFormat="1" ht="15" customHeight="1" x14ac:dyDescent="0.2">
      <c r="A14" s="214"/>
      <c r="B14" s="227" t="s">
        <v>26</v>
      </c>
      <c r="C14" s="217" t="s">
        <v>303</v>
      </c>
      <c r="D14" s="221" t="s">
        <v>304</v>
      </c>
      <c r="E14" s="217"/>
      <c r="F14" s="228"/>
      <c r="G14" s="120">
        <f>SUM(G15+G19+G35+G43+G48)</f>
        <v>1731.1009999999999</v>
      </c>
      <c r="H14" s="120">
        <f>SUM(H15+H19+H35+H43+H48)</f>
        <v>0</v>
      </c>
      <c r="I14" s="120">
        <f>SUM(I15+I19+I35+I43+I48)</f>
        <v>1731.1009999999999</v>
      </c>
      <c r="J14" s="120">
        <f>SUM(J15+J19+J35+J43+J48)</f>
        <v>0</v>
      </c>
    </row>
    <row r="15" spans="1:12" customFormat="1" ht="24" customHeight="1" x14ac:dyDescent="0.2">
      <c r="A15" s="193"/>
      <c r="B15" s="64" t="s">
        <v>55</v>
      </c>
      <c r="C15" s="198" t="s">
        <v>303</v>
      </c>
      <c r="D15" s="229" t="s">
        <v>305</v>
      </c>
      <c r="E15" s="199"/>
      <c r="F15" s="199"/>
      <c r="G15" s="121">
        <f t="shared" ref="G15:J17" si="0">G16</f>
        <v>785.67499999999995</v>
      </c>
      <c r="H15" s="121">
        <f t="shared" si="0"/>
        <v>0</v>
      </c>
      <c r="I15" s="121">
        <f t="shared" si="0"/>
        <v>785.67499999999995</v>
      </c>
      <c r="J15" s="121">
        <f t="shared" si="0"/>
        <v>0</v>
      </c>
    </row>
    <row r="16" spans="1:12" customFormat="1" ht="51.75" customHeight="1" x14ac:dyDescent="0.2">
      <c r="A16" s="193"/>
      <c r="B16" s="49" t="s">
        <v>289</v>
      </c>
      <c r="C16" s="200" t="s">
        <v>303</v>
      </c>
      <c r="D16" s="201" t="s">
        <v>305</v>
      </c>
      <c r="E16" s="202">
        <v>3400000000</v>
      </c>
      <c r="F16" s="199"/>
      <c r="G16" s="122">
        <f t="shared" si="0"/>
        <v>785.67499999999995</v>
      </c>
      <c r="H16" s="122">
        <f t="shared" si="0"/>
        <v>0</v>
      </c>
      <c r="I16" s="122">
        <f t="shared" si="0"/>
        <v>785.67499999999995</v>
      </c>
      <c r="J16" s="122">
        <f t="shared" si="0"/>
        <v>0</v>
      </c>
    </row>
    <row r="17" spans="1:10" customFormat="1" ht="48.75" customHeight="1" x14ac:dyDescent="0.2">
      <c r="A17" s="193"/>
      <c r="B17" s="49" t="s">
        <v>30</v>
      </c>
      <c r="C17" s="200" t="s">
        <v>303</v>
      </c>
      <c r="D17" s="201" t="s">
        <v>305</v>
      </c>
      <c r="E17" s="202">
        <v>3400000000</v>
      </c>
      <c r="F17" s="202">
        <v>100</v>
      </c>
      <c r="G17" s="122">
        <f t="shared" si="0"/>
        <v>785.67499999999995</v>
      </c>
      <c r="H17" s="122">
        <f t="shared" si="0"/>
        <v>0</v>
      </c>
      <c r="I17" s="122">
        <f t="shared" si="0"/>
        <v>785.67499999999995</v>
      </c>
      <c r="J17" s="122">
        <f t="shared" si="0"/>
        <v>0</v>
      </c>
    </row>
    <row r="18" spans="1:10" customFormat="1" ht="26.25" customHeight="1" x14ac:dyDescent="0.2">
      <c r="A18" s="193"/>
      <c r="B18" s="49" t="s">
        <v>31</v>
      </c>
      <c r="C18" s="200" t="s">
        <v>303</v>
      </c>
      <c r="D18" s="201" t="s">
        <v>305</v>
      </c>
      <c r="E18" s="202">
        <v>3400000000</v>
      </c>
      <c r="F18" s="202">
        <v>120</v>
      </c>
      <c r="G18" s="122">
        <f>SUM('прил 4 '!F17)</f>
        <v>785.67499999999995</v>
      </c>
      <c r="H18" s="122">
        <v>0</v>
      </c>
      <c r="I18" s="122">
        <f>SUM('прил 4 '!H17)</f>
        <v>785.67499999999995</v>
      </c>
      <c r="J18" s="122">
        <v>0</v>
      </c>
    </row>
    <row r="19" spans="1:10" customFormat="1" ht="38.25" x14ac:dyDescent="0.2">
      <c r="A19" s="50"/>
      <c r="B19" s="64" t="s">
        <v>27</v>
      </c>
      <c r="C19" s="198" t="s">
        <v>303</v>
      </c>
      <c r="D19" s="229" t="s">
        <v>306</v>
      </c>
      <c r="E19" s="199"/>
      <c r="F19" s="199"/>
      <c r="G19" s="121">
        <f>G20</f>
        <v>883.12899999999991</v>
      </c>
      <c r="H19" s="121">
        <f>H20</f>
        <v>0</v>
      </c>
      <c r="I19" s="121">
        <f>I20</f>
        <v>883.12899999999991</v>
      </c>
      <c r="J19" s="121">
        <f>J20</f>
        <v>0</v>
      </c>
    </row>
    <row r="20" spans="1:10" customFormat="1" ht="50.25" customHeight="1" x14ac:dyDescent="0.2">
      <c r="A20" s="50"/>
      <c r="B20" s="49" t="s">
        <v>289</v>
      </c>
      <c r="C20" s="200" t="s">
        <v>303</v>
      </c>
      <c r="D20" s="201" t="s">
        <v>306</v>
      </c>
      <c r="E20" s="202">
        <v>3400000000</v>
      </c>
      <c r="F20" s="202"/>
      <c r="G20" s="122">
        <f>G25+G27+G33</f>
        <v>883.12899999999991</v>
      </c>
      <c r="H20" s="122">
        <f>H25+H27+H33</f>
        <v>0</v>
      </c>
      <c r="I20" s="122">
        <f>I25+I27+I33</f>
        <v>883.12899999999991</v>
      </c>
      <c r="J20" s="122">
        <f>J25+J27+J33</f>
        <v>0</v>
      </c>
    </row>
    <row r="21" spans="1:10" customFormat="1" ht="38.25" hidden="1" x14ac:dyDescent="0.2">
      <c r="A21" s="50"/>
      <c r="B21" s="49" t="s">
        <v>28</v>
      </c>
      <c r="C21" s="200"/>
      <c r="D21" s="201">
        <v>104</v>
      </c>
      <c r="E21" s="202">
        <v>1550000000</v>
      </c>
      <c r="F21" s="202">
        <v>0</v>
      </c>
      <c r="G21" s="122">
        <v>0</v>
      </c>
      <c r="H21" s="122">
        <v>0</v>
      </c>
      <c r="I21" s="122">
        <v>0</v>
      </c>
      <c r="J21" s="122">
        <v>0</v>
      </c>
    </row>
    <row r="22" spans="1:10" customFormat="1" ht="25.5" hidden="1" x14ac:dyDescent="0.2">
      <c r="A22" s="50"/>
      <c r="B22" s="49" t="s">
        <v>29</v>
      </c>
      <c r="C22" s="200"/>
      <c r="D22" s="201">
        <v>104</v>
      </c>
      <c r="E22" s="202">
        <v>1240000000</v>
      </c>
      <c r="F22" s="202">
        <v>0</v>
      </c>
      <c r="G22" s="122">
        <v>0</v>
      </c>
      <c r="H22" s="122">
        <v>0</v>
      </c>
      <c r="I22" s="122">
        <v>0</v>
      </c>
      <c r="J22" s="122">
        <v>0</v>
      </c>
    </row>
    <row r="23" spans="1:10" customFormat="1" ht="25.5" hidden="1" x14ac:dyDescent="0.2">
      <c r="A23" s="50"/>
      <c r="B23" s="49" t="s">
        <v>29</v>
      </c>
      <c r="C23" s="200"/>
      <c r="D23" s="201">
        <v>104</v>
      </c>
      <c r="E23" s="199">
        <v>930000000</v>
      </c>
      <c r="F23" s="202">
        <v>0</v>
      </c>
      <c r="G23" s="122">
        <v>0</v>
      </c>
      <c r="H23" s="122">
        <v>0</v>
      </c>
      <c r="I23" s="122">
        <v>0</v>
      </c>
      <c r="J23" s="122">
        <v>0</v>
      </c>
    </row>
    <row r="24" spans="1:10" customFormat="1" ht="25.5" hidden="1" x14ac:dyDescent="0.2">
      <c r="A24" s="50"/>
      <c r="B24" s="49" t="s">
        <v>29</v>
      </c>
      <c r="C24" s="200"/>
      <c r="D24" s="201">
        <v>104</v>
      </c>
      <c r="E24" s="202">
        <v>620000000</v>
      </c>
      <c r="F24" s="202">
        <v>0</v>
      </c>
      <c r="G24" s="122">
        <v>0</v>
      </c>
      <c r="H24" s="122">
        <v>0</v>
      </c>
      <c r="I24" s="122">
        <v>0</v>
      </c>
      <c r="J24" s="122">
        <v>0</v>
      </c>
    </row>
    <row r="25" spans="1:10" customFormat="1" ht="53.25" customHeight="1" x14ac:dyDescent="0.2">
      <c r="A25" s="50"/>
      <c r="B25" s="49" t="s">
        <v>30</v>
      </c>
      <c r="C25" s="200" t="s">
        <v>303</v>
      </c>
      <c r="D25" s="201" t="s">
        <v>306</v>
      </c>
      <c r="E25" s="202">
        <v>3400000000</v>
      </c>
      <c r="F25" s="202">
        <v>100</v>
      </c>
      <c r="G25" s="122">
        <f>G26</f>
        <v>630.60500000000002</v>
      </c>
      <c r="H25" s="122">
        <f>H26</f>
        <v>0</v>
      </c>
      <c r="I25" s="122">
        <f>I26</f>
        <v>630.60500000000002</v>
      </c>
      <c r="J25" s="122">
        <f>J26</f>
        <v>0</v>
      </c>
    </row>
    <row r="26" spans="1:10" customFormat="1" ht="25.5" x14ac:dyDescent="0.2">
      <c r="A26" s="50"/>
      <c r="B26" s="49" t="s">
        <v>31</v>
      </c>
      <c r="C26" s="200" t="s">
        <v>303</v>
      </c>
      <c r="D26" s="201" t="s">
        <v>306</v>
      </c>
      <c r="E26" s="202">
        <v>3400000000</v>
      </c>
      <c r="F26" s="202">
        <v>120</v>
      </c>
      <c r="G26" s="122">
        <f>SUM('прил 4 '!F25)</f>
        <v>630.60500000000002</v>
      </c>
      <c r="H26" s="122">
        <v>0</v>
      </c>
      <c r="I26" s="122">
        <f>SUM('прил 4 '!H25)</f>
        <v>630.60500000000002</v>
      </c>
      <c r="J26" s="122">
        <v>0</v>
      </c>
    </row>
    <row r="27" spans="1:10" customFormat="1" ht="22.5" customHeight="1" x14ac:dyDescent="0.2">
      <c r="A27" s="50"/>
      <c r="B27" s="49" t="s">
        <v>32</v>
      </c>
      <c r="C27" s="200" t="s">
        <v>303</v>
      </c>
      <c r="D27" s="201" t="s">
        <v>306</v>
      </c>
      <c r="E27" s="202">
        <v>3400000000</v>
      </c>
      <c r="F27" s="202">
        <v>200</v>
      </c>
      <c r="G27" s="122">
        <f>G28</f>
        <v>108.247</v>
      </c>
      <c r="H27" s="122">
        <f>H28</f>
        <v>0</v>
      </c>
      <c r="I27" s="122">
        <f>I28</f>
        <v>108.247</v>
      </c>
      <c r="J27" s="122">
        <f>J28</f>
        <v>0</v>
      </c>
    </row>
    <row r="28" spans="1:10" customFormat="1" ht="24" customHeight="1" x14ac:dyDescent="0.2">
      <c r="A28" s="50"/>
      <c r="B28" s="49" t="s">
        <v>33</v>
      </c>
      <c r="C28" s="200" t="s">
        <v>303</v>
      </c>
      <c r="D28" s="201" t="s">
        <v>306</v>
      </c>
      <c r="E28" s="202">
        <v>3400000000</v>
      </c>
      <c r="F28" s="202">
        <v>240</v>
      </c>
      <c r="G28" s="122">
        <f>SUM('прил 4 '!F27)</f>
        <v>108.247</v>
      </c>
      <c r="H28" s="122">
        <v>0</v>
      </c>
      <c r="I28" s="122">
        <f>SUM('прил 4 '!H27)</f>
        <v>108.247</v>
      </c>
      <c r="J28" s="122">
        <v>0</v>
      </c>
    </row>
    <row r="29" spans="1:10" customFormat="1" hidden="1" x14ac:dyDescent="0.2">
      <c r="A29" s="50"/>
      <c r="B29" s="49" t="s">
        <v>34</v>
      </c>
      <c r="C29" s="200"/>
      <c r="D29" s="201">
        <v>104</v>
      </c>
      <c r="E29" s="202">
        <v>3400000000</v>
      </c>
      <c r="F29" s="202">
        <v>800</v>
      </c>
      <c r="G29" s="122">
        <v>0</v>
      </c>
      <c r="H29" s="122">
        <v>0</v>
      </c>
      <c r="I29" s="122">
        <v>0</v>
      </c>
      <c r="J29" s="122">
        <v>0</v>
      </c>
    </row>
    <row r="30" spans="1:10" customFormat="1" hidden="1" x14ac:dyDescent="0.2">
      <c r="A30" s="50"/>
      <c r="B30" s="49" t="s">
        <v>35</v>
      </c>
      <c r="C30" s="200"/>
      <c r="D30" s="201">
        <v>104</v>
      </c>
      <c r="E30" s="202">
        <v>3400000000</v>
      </c>
      <c r="F30" s="202">
        <v>850</v>
      </c>
      <c r="G30" s="122">
        <v>0</v>
      </c>
      <c r="H30" s="122">
        <v>0</v>
      </c>
      <c r="I30" s="122">
        <v>0</v>
      </c>
      <c r="J30" s="122">
        <v>0</v>
      </c>
    </row>
    <row r="31" spans="1:10" customFormat="1" hidden="1" x14ac:dyDescent="0.2">
      <c r="A31" s="50"/>
      <c r="B31" s="49" t="s">
        <v>34</v>
      </c>
      <c r="C31" s="200"/>
      <c r="D31" s="201">
        <v>104</v>
      </c>
      <c r="E31" s="202">
        <v>3400000000</v>
      </c>
      <c r="F31" s="202">
        <v>800</v>
      </c>
      <c r="G31" s="122">
        <f>G32</f>
        <v>0</v>
      </c>
      <c r="H31" s="122"/>
      <c r="I31" s="122">
        <f>I32</f>
        <v>1</v>
      </c>
      <c r="J31" s="122"/>
    </row>
    <row r="32" spans="1:10" customFormat="1" hidden="1" x14ac:dyDescent="0.2">
      <c r="A32" s="50"/>
      <c r="B32" s="49" t="s">
        <v>35</v>
      </c>
      <c r="C32" s="200"/>
      <c r="D32" s="201">
        <v>104</v>
      </c>
      <c r="E32" s="202">
        <v>3400000000</v>
      </c>
      <c r="F32" s="202">
        <v>850</v>
      </c>
      <c r="G32" s="122">
        <v>0</v>
      </c>
      <c r="H32" s="122"/>
      <c r="I32" s="122">
        <v>1</v>
      </c>
      <c r="J32" s="122"/>
    </row>
    <row r="33" spans="1:10" customFormat="1" x14ac:dyDescent="0.2">
      <c r="A33" s="50"/>
      <c r="B33" s="49" t="s">
        <v>37</v>
      </c>
      <c r="C33" s="200" t="s">
        <v>303</v>
      </c>
      <c r="D33" s="201" t="s">
        <v>306</v>
      </c>
      <c r="E33" s="202">
        <v>3400000000</v>
      </c>
      <c r="F33" s="202">
        <v>500</v>
      </c>
      <c r="G33" s="122">
        <f>G34</f>
        <v>144.27699999999999</v>
      </c>
      <c r="H33" s="122">
        <f>H34</f>
        <v>0</v>
      </c>
      <c r="I33" s="122">
        <f>I34</f>
        <v>144.27699999999999</v>
      </c>
      <c r="J33" s="122">
        <f>J34</f>
        <v>0</v>
      </c>
    </row>
    <row r="34" spans="1:10" customFormat="1" x14ac:dyDescent="0.2">
      <c r="A34" s="50"/>
      <c r="B34" s="49" t="s">
        <v>38</v>
      </c>
      <c r="C34" s="200" t="s">
        <v>303</v>
      </c>
      <c r="D34" s="201" t="s">
        <v>306</v>
      </c>
      <c r="E34" s="202">
        <v>3400000000</v>
      </c>
      <c r="F34" s="202">
        <v>540</v>
      </c>
      <c r="G34" s="122">
        <f>SUM('прил 4 '!F33)</f>
        <v>144.27699999999999</v>
      </c>
      <c r="H34" s="122">
        <v>0</v>
      </c>
      <c r="I34" s="122">
        <f>SUM('прил 4 '!H33)</f>
        <v>144.27699999999999</v>
      </c>
      <c r="J34" s="122">
        <v>0</v>
      </c>
    </row>
    <row r="35" spans="1:10" customFormat="1" ht="25.5" customHeight="1" x14ac:dyDescent="0.2">
      <c r="A35" s="50"/>
      <c r="B35" s="64" t="s">
        <v>36</v>
      </c>
      <c r="C35" s="198" t="s">
        <v>303</v>
      </c>
      <c r="D35" s="229" t="s">
        <v>307</v>
      </c>
      <c r="E35" s="199"/>
      <c r="F35" s="199"/>
      <c r="G35" s="121">
        <f>G36</f>
        <v>38.433999999999997</v>
      </c>
      <c r="H35" s="121">
        <f>H36</f>
        <v>0</v>
      </c>
      <c r="I35" s="121">
        <f>I36</f>
        <v>38.433999999999997</v>
      </c>
      <c r="J35" s="121">
        <f>J36</f>
        <v>0</v>
      </c>
    </row>
    <row r="36" spans="1:10" customFormat="1" ht="52.5" customHeight="1" x14ac:dyDescent="0.2">
      <c r="A36" s="50"/>
      <c r="B36" s="49" t="s">
        <v>289</v>
      </c>
      <c r="C36" s="200" t="s">
        <v>303</v>
      </c>
      <c r="D36" s="201" t="s">
        <v>307</v>
      </c>
      <c r="E36" s="202">
        <v>3400000000</v>
      </c>
      <c r="F36" s="202"/>
      <c r="G36" s="122">
        <f>G41</f>
        <v>38.433999999999997</v>
      </c>
      <c r="H36" s="122">
        <f>H41</f>
        <v>0</v>
      </c>
      <c r="I36" s="122">
        <f>I41</f>
        <v>38.433999999999997</v>
      </c>
      <c r="J36" s="122">
        <f>J41</f>
        <v>0</v>
      </c>
    </row>
    <row r="37" spans="1:10" customFormat="1" ht="38.25" hidden="1" x14ac:dyDescent="0.2">
      <c r="A37" s="50"/>
      <c r="B37" s="49" t="s">
        <v>28</v>
      </c>
      <c r="C37" s="200"/>
      <c r="D37" s="201">
        <v>106</v>
      </c>
      <c r="E37" s="202">
        <v>3400000000</v>
      </c>
      <c r="F37" s="202">
        <v>0</v>
      </c>
      <c r="G37" s="122">
        <v>0</v>
      </c>
      <c r="H37" s="122">
        <v>0</v>
      </c>
      <c r="I37" s="122">
        <v>0</v>
      </c>
      <c r="J37" s="122">
        <v>0</v>
      </c>
    </row>
    <row r="38" spans="1:10" customFormat="1" ht="25.5" hidden="1" x14ac:dyDescent="0.2">
      <c r="A38" s="50"/>
      <c r="B38" s="49" t="s">
        <v>29</v>
      </c>
      <c r="C38" s="200"/>
      <c r="D38" s="201">
        <v>106</v>
      </c>
      <c r="E38" s="202">
        <v>3400000000</v>
      </c>
      <c r="F38" s="202">
        <v>0</v>
      </c>
      <c r="G38" s="122">
        <v>0</v>
      </c>
      <c r="H38" s="122">
        <v>0</v>
      </c>
      <c r="I38" s="122">
        <v>0</v>
      </c>
      <c r="J38" s="122">
        <v>0</v>
      </c>
    </row>
    <row r="39" spans="1:10" customFormat="1" ht="25.5" hidden="1" x14ac:dyDescent="0.2">
      <c r="A39" s="50"/>
      <c r="B39" s="49" t="s">
        <v>29</v>
      </c>
      <c r="C39" s="200"/>
      <c r="D39" s="201">
        <v>106</v>
      </c>
      <c r="E39" s="202">
        <v>3400000000</v>
      </c>
      <c r="F39" s="202">
        <v>0</v>
      </c>
      <c r="G39" s="122">
        <v>0</v>
      </c>
      <c r="H39" s="122">
        <v>0</v>
      </c>
      <c r="I39" s="122">
        <v>0</v>
      </c>
      <c r="J39" s="122">
        <v>0</v>
      </c>
    </row>
    <row r="40" spans="1:10" customFormat="1" ht="25.5" hidden="1" x14ac:dyDescent="0.2">
      <c r="A40" s="50"/>
      <c r="B40" s="49" t="s">
        <v>29</v>
      </c>
      <c r="C40" s="200"/>
      <c r="D40" s="201">
        <v>106</v>
      </c>
      <c r="E40" s="202">
        <v>3400000000</v>
      </c>
      <c r="F40" s="202">
        <v>0</v>
      </c>
      <c r="G40" s="122">
        <v>0</v>
      </c>
      <c r="H40" s="122">
        <v>0</v>
      </c>
      <c r="I40" s="122">
        <v>0</v>
      </c>
      <c r="J40" s="122">
        <v>0</v>
      </c>
    </row>
    <row r="41" spans="1:10" customFormat="1" x14ac:dyDescent="0.2">
      <c r="A41" s="50"/>
      <c r="B41" s="49" t="s">
        <v>37</v>
      </c>
      <c r="C41" s="200" t="s">
        <v>303</v>
      </c>
      <c r="D41" s="201" t="s">
        <v>307</v>
      </c>
      <c r="E41" s="202">
        <v>3400000000</v>
      </c>
      <c r="F41" s="202">
        <v>500</v>
      </c>
      <c r="G41" s="122">
        <f>G42</f>
        <v>38.433999999999997</v>
      </c>
      <c r="H41" s="122">
        <f>H42</f>
        <v>0</v>
      </c>
      <c r="I41" s="122">
        <f>I42</f>
        <v>38.433999999999997</v>
      </c>
      <c r="J41" s="122">
        <f>J42</f>
        <v>0</v>
      </c>
    </row>
    <row r="42" spans="1:10" customFormat="1" x14ac:dyDescent="0.2">
      <c r="A42" s="50"/>
      <c r="B42" s="49" t="s">
        <v>38</v>
      </c>
      <c r="C42" s="200" t="s">
        <v>303</v>
      </c>
      <c r="D42" s="201" t="s">
        <v>307</v>
      </c>
      <c r="E42" s="202">
        <v>3400000000</v>
      </c>
      <c r="F42" s="202">
        <v>540</v>
      </c>
      <c r="G42" s="122">
        <f>SUM('прил 4 '!F41)</f>
        <v>38.433999999999997</v>
      </c>
      <c r="H42" s="122">
        <v>0</v>
      </c>
      <c r="I42" s="122">
        <f>SUM('прил 4 '!H41)</f>
        <v>38.433999999999997</v>
      </c>
      <c r="J42" s="122">
        <v>0</v>
      </c>
    </row>
    <row r="43" spans="1:10" s="11" customFormat="1" x14ac:dyDescent="0.2">
      <c r="A43" s="193"/>
      <c r="B43" s="64" t="s">
        <v>56</v>
      </c>
      <c r="C43" s="198" t="s">
        <v>303</v>
      </c>
      <c r="D43" s="229" t="s">
        <v>308</v>
      </c>
      <c r="E43" s="199"/>
      <c r="F43" s="199"/>
      <c r="G43" s="121">
        <f t="shared" ref="G43:J46" si="1">G44</f>
        <v>15</v>
      </c>
      <c r="H43" s="121">
        <f t="shared" si="1"/>
        <v>0</v>
      </c>
      <c r="I43" s="121">
        <f t="shared" si="1"/>
        <v>15</v>
      </c>
      <c r="J43" s="121">
        <f t="shared" si="1"/>
        <v>0</v>
      </c>
    </row>
    <row r="44" spans="1:10" customFormat="1" ht="13.5" customHeight="1" x14ac:dyDescent="0.2">
      <c r="A44" s="50"/>
      <c r="B44" s="49" t="s">
        <v>39</v>
      </c>
      <c r="C44" s="200" t="s">
        <v>303</v>
      </c>
      <c r="D44" s="201" t="s">
        <v>308</v>
      </c>
      <c r="E44" s="202" t="s">
        <v>12</v>
      </c>
      <c r="F44" s="202"/>
      <c r="G44" s="122">
        <f t="shared" si="1"/>
        <v>15</v>
      </c>
      <c r="H44" s="122">
        <f t="shared" si="1"/>
        <v>0</v>
      </c>
      <c r="I44" s="122">
        <f t="shared" si="1"/>
        <v>15</v>
      </c>
      <c r="J44" s="122">
        <f t="shared" si="1"/>
        <v>0</v>
      </c>
    </row>
    <row r="45" spans="1:10" customFormat="1" ht="64.5" customHeight="1" x14ac:dyDescent="0.2">
      <c r="A45" s="50"/>
      <c r="B45" s="49" t="s">
        <v>116</v>
      </c>
      <c r="C45" s="200" t="s">
        <v>303</v>
      </c>
      <c r="D45" s="201" t="s">
        <v>308</v>
      </c>
      <c r="E45" s="202">
        <v>9010000000</v>
      </c>
      <c r="F45" s="202"/>
      <c r="G45" s="122">
        <f t="shared" si="1"/>
        <v>15</v>
      </c>
      <c r="H45" s="122">
        <f t="shared" si="1"/>
        <v>0</v>
      </c>
      <c r="I45" s="122">
        <f t="shared" si="1"/>
        <v>15</v>
      </c>
      <c r="J45" s="122">
        <f t="shared" si="1"/>
        <v>0</v>
      </c>
    </row>
    <row r="46" spans="1:10" customFormat="1" x14ac:dyDescent="0.2">
      <c r="A46" s="193"/>
      <c r="B46" s="49" t="s">
        <v>34</v>
      </c>
      <c r="C46" s="200" t="s">
        <v>303</v>
      </c>
      <c r="D46" s="201" t="s">
        <v>308</v>
      </c>
      <c r="E46" s="202">
        <v>9010000000</v>
      </c>
      <c r="F46" s="202">
        <v>800</v>
      </c>
      <c r="G46" s="122">
        <f t="shared" si="1"/>
        <v>15</v>
      </c>
      <c r="H46" s="122">
        <f t="shared" si="1"/>
        <v>0</v>
      </c>
      <c r="I46" s="122">
        <f t="shared" si="1"/>
        <v>15</v>
      </c>
      <c r="J46" s="122">
        <f t="shared" si="1"/>
        <v>0</v>
      </c>
    </row>
    <row r="47" spans="1:10" customFormat="1" x14ac:dyDescent="0.2">
      <c r="A47" s="193"/>
      <c r="B47" s="49" t="s">
        <v>57</v>
      </c>
      <c r="C47" s="200" t="s">
        <v>303</v>
      </c>
      <c r="D47" s="201" t="s">
        <v>308</v>
      </c>
      <c r="E47" s="202">
        <v>9010000000</v>
      </c>
      <c r="F47" s="202">
        <v>870</v>
      </c>
      <c r="G47" s="122">
        <f>SUM('прил 4 '!F46)</f>
        <v>15</v>
      </c>
      <c r="H47" s="122">
        <v>0</v>
      </c>
      <c r="I47" s="122">
        <f>SUM('прил 4 '!H46)</f>
        <v>15</v>
      </c>
      <c r="J47" s="122">
        <v>0</v>
      </c>
    </row>
    <row r="48" spans="1:10" customFormat="1" x14ac:dyDescent="0.2">
      <c r="A48" s="50"/>
      <c r="B48" s="64" t="s">
        <v>40</v>
      </c>
      <c r="C48" s="198" t="s">
        <v>303</v>
      </c>
      <c r="D48" s="229" t="s">
        <v>311</v>
      </c>
      <c r="E48" s="199"/>
      <c r="F48" s="199"/>
      <c r="G48" s="121">
        <f>G49</f>
        <v>8.8629999999999995</v>
      </c>
      <c r="H48" s="121">
        <f>H49</f>
        <v>0</v>
      </c>
      <c r="I48" s="121">
        <f>I49</f>
        <v>8.8629999999999995</v>
      </c>
      <c r="J48" s="121">
        <f>J49</f>
        <v>0</v>
      </c>
    </row>
    <row r="49" spans="1:10" customFormat="1" ht="52.5" customHeight="1" x14ac:dyDescent="0.2">
      <c r="A49" s="50"/>
      <c r="B49" s="49" t="s">
        <v>289</v>
      </c>
      <c r="C49" s="200" t="s">
        <v>303</v>
      </c>
      <c r="D49" s="201" t="s">
        <v>311</v>
      </c>
      <c r="E49" s="202">
        <v>3400000000</v>
      </c>
      <c r="F49" s="202"/>
      <c r="G49" s="122">
        <f>SUM(G52)</f>
        <v>8.8629999999999995</v>
      </c>
      <c r="H49" s="122">
        <f t="shared" ref="H49:J49" si="2">SUM(H52)</f>
        <v>0</v>
      </c>
      <c r="I49" s="122">
        <f t="shared" si="2"/>
        <v>8.8629999999999995</v>
      </c>
      <c r="J49" s="122">
        <f t="shared" si="2"/>
        <v>0</v>
      </c>
    </row>
    <row r="50" spans="1:10" customFormat="1" ht="25.5" hidden="1" x14ac:dyDescent="0.2">
      <c r="A50" s="50"/>
      <c r="B50" s="49" t="s">
        <v>41</v>
      </c>
      <c r="C50" s="200"/>
      <c r="D50" s="201">
        <v>113</v>
      </c>
      <c r="E50" s="202">
        <v>3400000000</v>
      </c>
      <c r="F50" s="202">
        <v>0</v>
      </c>
      <c r="G50" s="122">
        <v>0</v>
      </c>
      <c r="H50" s="122">
        <v>0</v>
      </c>
      <c r="I50" s="122">
        <v>0</v>
      </c>
      <c r="J50" s="122">
        <v>0</v>
      </c>
    </row>
    <row r="51" spans="1:10" customFormat="1" ht="25.5" hidden="1" x14ac:dyDescent="0.2">
      <c r="A51" s="50"/>
      <c r="B51" s="49" t="s">
        <v>29</v>
      </c>
      <c r="C51" s="200"/>
      <c r="D51" s="201">
        <v>113</v>
      </c>
      <c r="E51" s="202">
        <v>3400000000</v>
      </c>
      <c r="F51" s="202">
        <v>0</v>
      </c>
      <c r="G51" s="122">
        <v>0</v>
      </c>
      <c r="H51" s="122">
        <v>0</v>
      </c>
      <c r="I51" s="122">
        <v>0</v>
      </c>
      <c r="J51" s="122">
        <v>0</v>
      </c>
    </row>
    <row r="52" spans="1:10" customFormat="1" x14ac:dyDescent="0.2">
      <c r="A52" s="50"/>
      <c r="B52" s="49" t="s">
        <v>37</v>
      </c>
      <c r="C52" s="200" t="s">
        <v>303</v>
      </c>
      <c r="D52" s="201" t="s">
        <v>311</v>
      </c>
      <c r="E52" s="202">
        <v>3400000000</v>
      </c>
      <c r="F52" s="202">
        <v>500</v>
      </c>
      <c r="G52" s="122">
        <f>G53</f>
        <v>8.8629999999999995</v>
      </c>
      <c r="H52" s="122">
        <f>H53</f>
        <v>0</v>
      </c>
      <c r="I52" s="122">
        <f>I53</f>
        <v>8.8629999999999995</v>
      </c>
      <c r="J52" s="122">
        <f>J53</f>
        <v>0</v>
      </c>
    </row>
    <row r="53" spans="1:10" customFormat="1" x14ac:dyDescent="0.2">
      <c r="A53" s="50"/>
      <c r="B53" s="49" t="s">
        <v>38</v>
      </c>
      <c r="C53" s="200" t="s">
        <v>303</v>
      </c>
      <c r="D53" s="201" t="s">
        <v>311</v>
      </c>
      <c r="E53" s="202">
        <v>3400000000</v>
      </c>
      <c r="F53" s="202">
        <v>540</v>
      </c>
      <c r="G53" s="122">
        <f>SUM('прил 4 '!F52)</f>
        <v>8.8629999999999995</v>
      </c>
      <c r="H53" s="122">
        <v>0</v>
      </c>
      <c r="I53" s="122">
        <f>SUM('прил 4 '!H52)</f>
        <v>8.8629999999999995</v>
      </c>
      <c r="J53" s="122">
        <v>0</v>
      </c>
    </row>
    <row r="54" spans="1:10" customFormat="1" ht="17.25" customHeight="1" x14ac:dyDescent="0.2">
      <c r="A54" s="50"/>
      <c r="B54" s="226" t="s">
        <v>318</v>
      </c>
      <c r="C54" s="216" t="s">
        <v>305</v>
      </c>
      <c r="D54" s="229" t="s">
        <v>304</v>
      </c>
      <c r="E54" s="199"/>
      <c r="F54" s="199"/>
      <c r="G54" s="67">
        <f>SUM(G55)</f>
        <v>152</v>
      </c>
      <c r="H54" s="67">
        <f>SUM(G54)</f>
        <v>152</v>
      </c>
      <c r="I54" s="67">
        <f>SUM(I55)</f>
        <v>166</v>
      </c>
      <c r="J54" s="67">
        <f>SUM(I54)</f>
        <v>166</v>
      </c>
    </row>
    <row r="55" spans="1:10" customFormat="1" ht="15.75" customHeight="1" x14ac:dyDescent="0.2">
      <c r="A55" s="50"/>
      <c r="B55" s="64" t="s">
        <v>123</v>
      </c>
      <c r="C55" s="198" t="s">
        <v>305</v>
      </c>
      <c r="D55" s="229" t="s">
        <v>312</v>
      </c>
      <c r="E55" s="202"/>
      <c r="F55" s="202"/>
      <c r="G55" s="67">
        <f>G56</f>
        <v>152</v>
      </c>
      <c r="H55" s="67">
        <f>G55</f>
        <v>152</v>
      </c>
      <c r="I55" s="67">
        <f>I56</f>
        <v>166</v>
      </c>
      <c r="J55" s="67">
        <f>I55</f>
        <v>166</v>
      </c>
    </row>
    <row r="56" spans="1:10" customFormat="1" ht="49.5" customHeight="1" x14ac:dyDescent="0.2">
      <c r="A56" s="50"/>
      <c r="B56" s="49" t="s">
        <v>289</v>
      </c>
      <c r="C56" s="200" t="s">
        <v>305</v>
      </c>
      <c r="D56" s="201" t="s">
        <v>312</v>
      </c>
      <c r="E56" s="202">
        <v>3400000000</v>
      </c>
      <c r="F56" s="202"/>
      <c r="G56" s="71">
        <f>G57+G59</f>
        <v>152</v>
      </c>
      <c r="H56" s="71">
        <f>G56</f>
        <v>152</v>
      </c>
      <c r="I56" s="71">
        <f>I57+I59</f>
        <v>166</v>
      </c>
      <c r="J56" s="71">
        <f>I56</f>
        <v>166</v>
      </c>
    </row>
    <row r="57" spans="1:10" customFormat="1" ht="53.25" customHeight="1" x14ac:dyDescent="0.2">
      <c r="A57" s="50"/>
      <c r="B57" s="49" t="s">
        <v>30</v>
      </c>
      <c r="C57" s="200" t="s">
        <v>305</v>
      </c>
      <c r="D57" s="201" t="s">
        <v>312</v>
      </c>
      <c r="E57" s="202">
        <v>3400000000</v>
      </c>
      <c r="F57" s="202">
        <v>100</v>
      </c>
      <c r="G57" s="71">
        <f>G58</f>
        <v>144.41300000000001</v>
      </c>
      <c r="H57" s="71">
        <f>H58</f>
        <v>144.41300000000001</v>
      </c>
      <c r="I57" s="71">
        <f>I58</f>
        <v>159.321</v>
      </c>
      <c r="J57" s="71">
        <f>J58</f>
        <v>159.321</v>
      </c>
    </row>
    <row r="58" spans="1:10" customFormat="1" ht="28.5" customHeight="1" x14ac:dyDescent="0.2">
      <c r="A58" s="50"/>
      <c r="B58" s="49" t="s">
        <v>31</v>
      </c>
      <c r="C58" s="200" t="s">
        <v>305</v>
      </c>
      <c r="D58" s="201" t="s">
        <v>312</v>
      </c>
      <c r="E58" s="202">
        <v>3400000000</v>
      </c>
      <c r="F58" s="202">
        <v>120</v>
      </c>
      <c r="G58" s="71">
        <f>SUM('прил 4 '!F56)</f>
        <v>144.41300000000001</v>
      </c>
      <c r="H58" s="71">
        <f>G58</f>
        <v>144.41300000000001</v>
      </c>
      <c r="I58" s="71">
        <f>SUM('прил 4 '!H56)</f>
        <v>159.321</v>
      </c>
      <c r="J58" s="71">
        <f>I58</f>
        <v>159.321</v>
      </c>
    </row>
    <row r="59" spans="1:10" customFormat="1" ht="28.5" customHeight="1" x14ac:dyDescent="0.2">
      <c r="A59" s="50"/>
      <c r="B59" s="49" t="s">
        <v>32</v>
      </c>
      <c r="C59" s="200" t="s">
        <v>305</v>
      </c>
      <c r="D59" s="201" t="s">
        <v>312</v>
      </c>
      <c r="E59" s="202">
        <v>3400000000</v>
      </c>
      <c r="F59" s="202">
        <v>200</v>
      </c>
      <c r="G59" s="71">
        <f>G60</f>
        <v>7.5869999999999997</v>
      </c>
      <c r="H59" s="71">
        <f>H60</f>
        <v>7.5869999999999997</v>
      </c>
      <c r="I59" s="71">
        <f>I60</f>
        <v>6.6790000000000003</v>
      </c>
      <c r="J59" s="71">
        <f>J60</f>
        <v>6.6790000000000003</v>
      </c>
    </row>
    <row r="60" spans="1:10" customFormat="1" ht="25.5" customHeight="1" x14ac:dyDescent="0.2">
      <c r="A60" s="50"/>
      <c r="B60" s="49" t="s">
        <v>33</v>
      </c>
      <c r="C60" s="200" t="s">
        <v>305</v>
      </c>
      <c r="D60" s="201" t="s">
        <v>312</v>
      </c>
      <c r="E60" s="202">
        <v>3400000000</v>
      </c>
      <c r="F60" s="202">
        <v>240</v>
      </c>
      <c r="G60" s="71">
        <f>SUM('прил 4 '!F58)</f>
        <v>7.5869999999999997</v>
      </c>
      <c r="H60" s="71">
        <f>SUM(G60)</f>
        <v>7.5869999999999997</v>
      </c>
      <c r="I60" s="71">
        <f>SUM('прил 4 '!H58)</f>
        <v>6.6790000000000003</v>
      </c>
      <c r="J60" s="71">
        <f>I60</f>
        <v>6.6790000000000003</v>
      </c>
    </row>
    <row r="61" spans="1:10" customFormat="1" ht="18" customHeight="1" x14ac:dyDescent="0.2">
      <c r="A61" s="50"/>
      <c r="B61" s="226" t="s">
        <v>320</v>
      </c>
      <c r="C61" s="216" t="s">
        <v>306</v>
      </c>
      <c r="D61" s="231" t="s">
        <v>304</v>
      </c>
      <c r="E61" s="225"/>
      <c r="F61" s="225"/>
      <c r="G61" s="223">
        <f>SUM(G62+G66)</f>
        <v>1399.838</v>
      </c>
      <c r="H61" s="223">
        <f>SUM(H62+H66)</f>
        <v>117</v>
      </c>
      <c r="I61" s="223">
        <f>SUM(I62+I66)</f>
        <v>1433.384</v>
      </c>
      <c r="J61" s="223">
        <f>SUM(J62+J66)</f>
        <v>121</v>
      </c>
    </row>
    <row r="62" spans="1:10" customFormat="1" ht="16.5" customHeight="1" x14ac:dyDescent="0.2">
      <c r="A62" s="50"/>
      <c r="B62" s="64" t="s">
        <v>331</v>
      </c>
      <c r="C62" s="198" t="s">
        <v>306</v>
      </c>
      <c r="D62" s="229" t="s">
        <v>315</v>
      </c>
      <c r="E62" s="199"/>
      <c r="F62" s="199"/>
      <c r="G62" s="67">
        <f>SUM('прил 4 '!F59)</f>
        <v>117</v>
      </c>
      <c r="H62" s="67">
        <f>SUM('прил 4 '!G59)</f>
        <v>117</v>
      </c>
      <c r="I62" s="67">
        <f>SUM('прил 4 '!H59)</f>
        <v>121</v>
      </c>
      <c r="J62" s="67">
        <f>SUM('прил 4 '!I59)</f>
        <v>121</v>
      </c>
    </row>
    <row r="63" spans="1:10" customFormat="1" ht="48" customHeight="1" x14ac:dyDescent="0.2">
      <c r="A63" s="50"/>
      <c r="B63" s="49" t="s">
        <v>289</v>
      </c>
      <c r="C63" s="200" t="s">
        <v>306</v>
      </c>
      <c r="D63" s="201" t="s">
        <v>315</v>
      </c>
      <c r="E63" s="202">
        <v>3400000000</v>
      </c>
      <c r="F63" s="202"/>
      <c r="G63" s="71">
        <f>SUM('прил 4 '!F60)</f>
        <v>117</v>
      </c>
      <c r="H63" s="71">
        <f>SUM('прил 4 '!G60)</f>
        <v>117</v>
      </c>
      <c r="I63" s="71">
        <f>SUM('прил 4 '!H60)</f>
        <v>121</v>
      </c>
      <c r="J63" s="71">
        <f>SUM('прил 4 '!I60)</f>
        <v>121</v>
      </c>
    </row>
    <row r="64" spans="1:10" customFormat="1" ht="24" customHeight="1" x14ac:dyDescent="0.2">
      <c r="A64" s="50"/>
      <c r="B64" s="49" t="s">
        <v>32</v>
      </c>
      <c r="C64" s="200" t="s">
        <v>306</v>
      </c>
      <c r="D64" s="201" t="s">
        <v>315</v>
      </c>
      <c r="E64" s="202">
        <v>3400000000</v>
      </c>
      <c r="F64" s="202">
        <v>200</v>
      </c>
      <c r="G64" s="71">
        <f>SUM('прил 4 '!F61)</f>
        <v>117</v>
      </c>
      <c r="H64" s="71">
        <f>SUM('прил 4 '!G61)</f>
        <v>117</v>
      </c>
      <c r="I64" s="71">
        <f>SUM('прил 4 '!H61)</f>
        <v>121</v>
      </c>
      <c r="J64" s="71">
        <f>SUM('прил 4 '!I61)</f>
        <v>121</v>
      </c>
    </row>
    <row r="65" spans="1:10" customFormat="1" ht="26.25" customHeight="1" x14ac:dyDescent="0.2">
      <c r="A65" s="50"/>
      <c r="B65" s="49" t="s">
        <v>33</v>
      </c>
      <c r="C65" s="200" t="s">
        <v>306</v>
      </c>
      <c r="D65" s="201" t="s">
        <v>315</v>
      </c>
      <c r="E65" s="202">
        <v>3400000000</v>
      </c>
      <c r="F65" s="202">
        <v>240</v>
      </c>
      <c r="G65" s="71">
        <f>SUM('прил 4 '!F62)</f>
        <v>117</v>
      </c>
      <c r="H65" s="71">
        <f>SUM('прил 4 '!G62)</f>
        <v>117</v>
      </c>
      <c r="I65" s="71">
        <f>SUM('прил 4 '!H62)</f>
        <v>121</v>
      </c>
      <c r="J65" s="71">
        <f>SUM('прил 4 '!I62)</f>
        <v>121</v>
      </c>
    </row>
    <row r="66" spans="1:10" customFormat="1" x14ac:dyDescent="0.2">
      <c r="A66" s="50"/>
      <c r="B66" s="64" t="s">
        <v>46</v>
      </c>
      <c r="C66" s="198" t="s">
        <v>306</v>
      </c>
      <c r="D66" s="229" t="s">
        <v>314</v>
      </c>
      <c r="E66" s="199"/>
      <c r="F66" s="199"/>
      <c r="G66" s="121">
        <f>G67</f>
        <v>1282.838</v>
      </c>
      <c r="H66" s="121">
        <f>H67</f>
        <v>0</v>
      </c>
      <c r="I66" s="121">
        <f>I67</f>
        <v>1312.384</v>
      </c>
      <c r="J66" s="121">
        <f>J67</f>
        <v>0</v>
      </c>
    </row>
    <row r="67" spans="1:10" customFormat="1" ht="59.25" customHeight="1" x14ac:dyDescent="0.2">
      <c r="A67" s="50"/>
      <c r="B67" s="49" t="s">
        <v>290</v>
      </c>
      <c r="C67" s="200" t="s">
        <v>306</v>
      </c>
      <c r="D67" s="201" t="s">
        <v>314</v>
      </c>
      <c r="E67" s="202">
        <v>2400000000</v>
      </c>
      <c r="F67" s="202"/>
      <c r="G67" s="122">
        <f>G74</f>
        <v>1282.838</v>
      </c>
      <c r="H67" s="122">
        <f>H74</f>
        <v>0</v>
      </c>
      <c r="I67" s="122">
        <f>I74</f>
        <v>1312.384</v>
      </c>
      <c r="J67" s="122">
        <f>J74</f>
        <v>0</v>
      </c>
    </row>
    <row r="68" spans="1:10" customFormat="1" ht="51" hidden="1" x14ac:dyDescent="0.2">
      <c r="A68" s="50"/>
      <c r="B68" s="49" t="s">
        <v>47</v>
      </c>
      <c r="C68" s="200"/>
      <c r="D68" s="201">
        <v>409</v>
      </c>
      <c r="E68" s="202" t="s">
        <v>13</v>
      </c>
      <c r="F68" s="202">
        <v>0</v>
      </c>
      <c r="G68" s="122">
        <v>0</v>
      </c>
      <c r="H68" s="122">
        <v>0</v>
      </c>
      <c r="I68" s="122">
        <v>0</v>
      </c>
      <c r="J68" s="122">
        <v>0</v>
      </c>
    </row>
    <row r="69" spans="1:10" customFormat="1" ht="51" hidden="1" x14ac:dyDescent="0.2">
      <c r="A69" s="50"/>
      <c r="B69" s="49" t="s">
        <v>47</v>
      </c>
      <c r="C69" s="200"/>
      <c r="D69" s="201">
        <v>409</v>
      </c>
      <c r="E69" s="202" t="s">
        <v>13</v>
      </c>
      <c r="F69" s="202">
        <v>0</v>
      </c>
      <c r="G69" s="122">
        <v>0</v>
      </c>
      <c r="H69" s="122">
        <v>0</v>
      </c>
      <c r="I69" s="122">
        <v>0</v>
      </c>
      <c r="J69" s="122">
        <v>0</v>
      </c>
    </row>
    <row r="70" spans="1:10" customFormat="1" hidden="1" x14ac:dyDescent="0.2">
      <c r="A70" s="50"/>
      <c r="B70" s="49" t="s">
        <v>42</v>
      </c>
      <c r="C70" s="200"/>
      <c r="D70" s="201">
        <v>409</v>
      </c>
      <c r="E70" s="202" t="s">
        <v>14</v>
      </c>
      <c r="F70" s="202">
        <v>0</v>
      </c>
      <c r="G70" s="122">
        <v>0</v>
      </c>
      <c r="H70" s="122">
        <v>0</v>
      </c>
      <c r="I70" s="122">
        <v>0</v>
      </c>
      <c r="J70" s="122">
        <v>0</v>
      </c>
    </row>
    <row r="71" spans="1:10" customFormat="1" hidden="1" x14ac:dyDescent="0.2">
      <c r="A71" s="50"/>
      <c r="B71" s="49" t="s">
        <v>42</v>
      </c>
      <c r="C71" s="200"/>
      <c r="D71" s="201">
        <v>409</v>
      </c>
      <c r="E71" s="202" t="s">
        <v>14</v>
      </c>
      <c r="F71" s="202">
        <v>0</v>
      </c>
      <c r="G71" s="122">
        <v>0</v>
      </c>
      <c r="H71" s="122">
        <v>0</v>
      </c>
      <c r="I71" s="122">
        <v>0</v>
      </c>
      <c r="J71" s="122">
        <v>0</v>
      </c>
    </row>
    <row r="72" spans="1:10" customFormat="1" hidden="1" x14ac:dyDescent="0.2">
      <c r="A72" s="50"/>
      <c r="B72" s="49" t="s">
        <v>42</v>
      </c>
      <c r="C72" s="200"/>
      <c r="D72" s="201">
        <v>409</v>
      </c>
      <c r="E72" s="202" t="s">
        <v>14</v>
      </c>
      <c r="F72" s="202">
        <v>0</v>
      </c>
      <c r="G72" s="122">
        <v>0</v>
      </c>
      <c r="H72" s="122">
        <v>0</v>
      </c>
      <c r="I72" s="122">
        <v>0</v>
      </c>
      <c r="J72" s="122">
        <v>0</v>
      </c>
    </row>
    <row r="73" spans="1:10" customFormat="1" hidden="1" x14ac:dyDescent="0.2">
      <c r="A73" s="50"/>
      <c r="B73" s="49" t="s">
        <v>42</v>
      </c>
      <c r="C73" s="200"/>
      <c r="D73" s="201">
        <v>409</v>
      </c>
      <c r="E73" s="202" t="s">
        <v>14</v>
      </c>
      <c r="F73" s="202">
        <v>0</v>
      </c>
      <c r="G73" s="122">
        <v>0</v>
      </c>
      <c r="H73" s="122">
        <v>0</v>
      </c>
      <c r="I73" s="122">
        <v>0</v>
      </c>
      <c r="J73" s="122">
        <v>0</v>
      </c>
    </row>
    <row r="74" spans="1:10" customFormat="1" ht="28.5" customHeight="1" x14ac:dyDescent="0.2">
      <c r="A74" s="50"/>
      <c r="B74" s="49" t="s">
        <v>32</v>
      </c>
      <c r="C74" s="200" t="s">
        <v>306</v>
      </c>
      <c r="D74" s="201" t="s">
        <v>314</v>
      </c>
      <c r="E74" s="202">
        <v>2400000000</v>
      </c>
      <c r="F74" s="202">
        <v>200</v>
      </c>
      <c r="G74" s="122">
        <f>G75</f>
        <v>1282.838</v>
      </c>
      <c r="H74" s="122">
        <f>H75</f>
        <v>0</v>
      </c>
      <c r="I74" s="122">
        <f>I75</f>
        <v>1312.384</v>
      </c>
      <c r="J74" s="122">
        <f>J75</f>
        <v>0</v>
      </c>
    </row>
    <row r="75" spans="1:10" customFormat="1" ht="27" customHeight="1" x14ac:dyDescent="0.2">
      <c r="A75" s="50"/>
      <c r="B75" s="49" t="s">
        <v>33</v>
      </c>
      <c r="C75" s="200" t="s">
        <v>306</v>
      </c>
      <c r="D75" s="201" t="s">
        <v>314</v>
      </c>
      <c r="E75" s="202">
        <v>2400000000</v>
      </c>
      <c r="F75" s="202">
        <v>240</v>
      </c>
      <c r="G75" s="122">
        <f>SUM('прил 4 '!F72)</f>
        <v>1282.838</v>
      </c>
      <c r="H75" s="122">
        <v>0</v>
      </c>
      <c r="I75" s="122">
        <f>SUM('прил 4 '!H72)</f>
        <v>1312.384</v>
      </c>
      <c r="J75" s="122">
        <v>0</v>
      </c>
    </row>
    <row r="76" spans="1:10" customFormat="1" ht="1.5" hidden="1" customHeight="1" x14ac:dyDescent="0.2">
      <c r="A76" s="50"/>
      <c r="B76" s="72" t="s">
        <v>39</v>
      </c>
      <c r="C76" s="211"/>
      <c r="D76" s="230">
        <v>412</v>
      </c>
      <c r="E76" s="205">
        <v>9000000000</v>
      </c>
      <c r="F76" s="205"/>
      <c r="G76" s="122">
        <f>G77</f>
        <v>0</v>
      </c>
      <c r="H76" s="122">
        <f>H77</f>
        <v>0</v>
      </c>
      <c r="I76" s="122">
        <f>I77</f>
        <v>0</v>
      </c>
      <c r="J76" s="122">
        <f>J77</f>
        <v>0</v>
      </c>
    </row>
    <row r="77" spans="1:10" customFormat="1" ht="25.5" hidden="1" x14ac:dyDescent="0.2">
      <c r="A77" s="50"/>
      <c r="B77" s="72" t="s">
        <v>119</v>
      </c>
      <c r="C77" s="211"/>
      <c r="D77" s="230">
        <v>412</v>
      </c>
      <c r="E77" s="205">
        <v>9040000000</v>
      </c>
      <c r="F77" s="205"/>
      <c r="G77" s="122">
        <f t="shared" ref="G77:J78" si="3">G78</f>
        <v>0</v>
      </c>
      <c r="H77" s="122">
        <f t="shared" si="3"/>
        <v>0</v>
      </c>
      <c r="I77" s="122">
        <f t="shared" si="3"/>
        <v>0</v>
      </c>
      <c r="J77" s="122">
        <f t="shared" si="3"/>
        <v>0</v>
      </c>
    </row>
    <row r="78" spans="1:10" customFormat="1" ht="25.5" hidden="1" x14ac:dyDescent="0.2">
      <c r="A78" s="50"/>
      <c r="B78" s="72" t="s">
        <v>32</v>
      </c>
      <c r="C78" s="211"/>
      <c r="D78" s="230">
        <v>412</v>
      </c>
      <c r="E78" s="205">
        <v>9040000000</v>
      </c>
      <c r="F78" s="205">
        <v>200</v>
      </c>
      <c r="G78" s="122">
        <f t="shared" si="3"/>
        <v>0</v>
      </c>
      <c r="H78" s="122">
        <f t="shared" si="3"/>
        <v>0</v>
      </c>
      <c r="I78" s="122">
        <f t="shared" si="3"/>
        <v>0</v>
      </c>
      <c r="J78" s="122">
        <f t="shared" si="3"/>
        <v>0</v>
      </c>
    </row>
    <row r="79" spans="1:10" customFormat="1" ht="25.5" hidden="1" x14ac:dyDescent="0.2">
      <c r="A79" s="50"/>
      <c r="B79" s="72" t="s">
        <v>33</v>
      </c>
      <c r="C79" s="211"/>
      <c r="D79" s="230">
        <v>412</v>
      </c>
      <c r="E79" s="205">
        <v>9040000000</v>
      </c>
      <c r="F79" s="205">
        <v>240</v>
      </c>
      <c r="G79" s="122">
        <v>0</v>
      </c>
      <c r="H79" s="122">
        <v>0</v>
      </c>
      <c r="I79" s="122">
        <v>0</v>
      </c>
      <c r="J79" s="122">
        <v>0</v>
      </c>
    </row>
    <row r="80" spans="1:10" customFormat="1" ht="18.75" customHeight="1" x14ac:dyDescent="0.2">
      <c r="A80" s="50"/>
      <c r="B80" s="227" t="s">
        <v>326</v>
      </c>
      <c r="C80" s="217" t="s">
        <v>315</v>
      </c>
      <c r="D80" s="232" t="s">
        <v>304</v>
      </c>
      <c r="E80" s="233"/>
      <c r="F80" s="233"/>
      <c r="G80" s="234">
        <f>SUM(G81+G85)</f>
        <v>1412.673</v>
      </c>
      <c r="H80" s="234"/>
      <c r="I80" s="234">
        <f>SUM(I81+I85)</f>
        <v>1393.5610000000001</v>
      </c>
      <c r="J80" s="234"/>
    </row>
    <row r="81" spans="1:10" customFormat="1" ht="14.25" customHeight="1" x14ac:dyDescent="0.2">
      <c r="A81" s="50"/>
      <c r="B81" s="237" t="s">
        <v>298</v>
      </c>
      <c r="C81" s="209" t="s">
        <v>315</v>
      </c>
      <c r="D81" s="240" t="s">
        <v>305</v>
      </c>
      <c r="E81" s="204"/>
      <c r="F81" s="204"/>
      <c r="G81" s="121">
        <f>SUM('прил 4 '!F77)</f>
        <v>811.75800000000004</v>
      </c>
      <c r="H81" s="121"/>
      <c r="I81" s="121">
        <f>SUM('прил 4 '!H77)</f>
        <v>811.75800000000004</v>
      </c>
      <c r="J81" s="121"/>
    </row>
    <row r="82" spans="1:10" customFormat="1" ht="50.25" customHeight="1" x14ac:dyDescent="0.2">
      <c r="A82" s="50"/>
      <c r="B82" s="49" t="s">
        <v>289</v>
      </c>
      <c r="C82" s="211" t="s">
        <v>315</v>
      </c>
      <c r="D82" s="230" t="s">
        <v>305</v>
      </c>
      <c r="E82" s="202">
        <v>3400000000</v>
      </c>
      <c r="F82" s="205"/>
      <c r="G82" s="122">
        <f>SUM('прил 4 '!F78)</f>
        <v>811.75800000000004</v>
      </c>
      <c r="H82" s="122"/>
      <c r="I82" s="122">
        <f>SUM('прил 4 '!H78)</f>
        <v>811.75800000000004</v>
      </c>
      <c r="J82" s="122"/>
    </row>
    <row r="83" spans="1:10" customFormat="1" ht="51.75" customHeight="1" x14ac:dyDescent="0.2">
      <c r="A83" s="50"/>
      <c r="B83" s="49" t="s">
        <v>30</v>
      </c>
      <c r="C83" s="211" t="s">
        <v>315</v>
      </c>
      <c r="D83" s="230" t="s">
        <v>305</v>
      </c>
      <c r="E83" s="202">
        <v>3400000000</v>
      </c>
      <c r="F83" s="205" t="s">
        <v>333</v>
      </c>
      <c r="G83" s="122">
        <f>SUM('прил 4 '!F79)</f>
        <v>811.75800000000004</v>
      </c>
      <c r="H83" s="122"/>
      <c r="I83" s="122">
        <f>SUM('прил 4 '!H79)</f>
        <v>811.75800000000004</v>
      </c>
      <c r="J83" s="122"/>
    </row>
    <row r="84" spans="1:10" customFormat="1" ht="15.75" customHeight="1" x14ac:dyDescent="0.2">
      <c r="A84" s="50"/>
      <c r="B84" s="49" t="s">
        <v>58</v>
      </c>
      <c r="C84" s="211" t="s">
        <v>315</v>
      </c>
      <c r="D84" s="230" t="s">
        <v>305</v>
      </c>
      <c r="E84" s="202">
        <v>3400000000</v>
      </c>
      <c r="F84" s="205" t="s">
        <v>334</v>
      </c>
      <c r="G84" s="122">
        <f>SUM('прил 4 '!F80)</f>
        <v>811.75800000000004</v>
      </c>
      <c r="H84" s="122"/>
      <c r="I84" s="122">
        <f>SUM('прил 4 '!H80)</f>
        <v>811.75800000000004</v>
      </c>
      <c r="J84" s="122"/>
    </row>
    <row r="85" spans="1:10" s="7" customFormat="1" ht="12" customHeight="1" x14ac:dyDescent="0.2">
      <c r="A85" s="50"/>
      <c r="B85" s="64" t="s">
        <v>65</v>
      </c>
      <c r="C85" s="198" t="s">
        <v>315</v>
      </c>
      <c r="D85" s="229" t="s">
        <v>312</v>
      </c>
      <c r="E85" s="199"/>
      <c r="F85" s="199"/>
      <c r="G85" s="121">
        <f>SUM(G95+G91)</f>
        <v>600.91499999999996</v>
      </c>
      <c r="H85" s="121">
        <f>SUM(H95+H91)</f>
        <v>0</v>
      </c>
      <c r="I85" s="121">
        <f>I94</f>
        <v>581.803</v>
      </c>
      <c r="J85" s="121">
        <f>J94</f>
        <v>0</v>
      </c>
    </row>
    <row r="86" spans="1:10" s="7" customFormat="1" ht="38.25" hidden="1" x14ac:dyDescent="0.2">
      <c r="A86" s="50"/>
      <c r="B86" s="49" t="s">
        <v>98</v>
      </c>
      <c r="C86" s="200"/>
      <c r="D86" s="201">
        <v>503</v>
      </c>
      <c r="E86" s="202">
        <v>900000000</v>
      </c>
      <c r="F86" s="202"/>
      <c r="G86" s="122">
        <f>G87+G95</f>
        <v>600.91499999999996</v>
      </c>
      <c r="H86" s="122">
        <f>H87+H95</f>
        <v>0</v>
      </c>
      <c r="I86" s="122">
        <f>I87+I95</f>
        <v>581.803</v>
      </c>
      <c r="J86" s="122">
        <f>J87+J95</f>
        <v>0</v>
      </c>
    </row>
    <row r="87" spans="1:10" s="7" customFormat="1" ht="63.75" hidden="1" x14ac:dyDescent="0.2">
      <c r="A87" s="50"/>
      <c r="B87" s="49" t="s">
        <v>64</v>
      </c>
      <c r="C87" s="200"/>
      <c r="D87" s="201">
        <v>503</v>
      </c>
      <c r="E87" s="202" t="s">
        <v>23</v>
      </c>
      <c r="F87" s="202"/>
      <c r="G87" s="122">
        <f>G88+G92</f>
        <v>600.91499999999996</v>
      </c>
      <c r="H87" s="122">
        <f>H88+H92</f>
        <v>0</v>
      </c>
      <c r="I87" s="122">
        <f>I88+I92</f>
        <v>581.803</v>
      </c>
      <c r="J87" s="122">
        <f>J88+J92</f>
        <v>0</v>
      </c>
    </row>
    <row r="88" spans="1:10" s="7" customFormat="1" ht="25.5" hidden="1" x14ac:dyDescent="0.2">
      <c r="A88" s="50"/>
      <c r="B88" s="49" t="s">
        <v>72</v>
      </c>
      <c r="C88" s="200"/>
      <c r="D88" s="201">
        <v>503</v>
      </c>
      <c r="E88" s="202" t="s">
        <v>70</v>
      </c>
      <c r="F88" s="202"/>
      <c r="G88" s="122">
        <f>G89</f>
        <v>0</v>
      </c>
      <c r="H88" s="122">
        <f t="shared" ref="H88:J89" si="4">H89</f>
        <v>0</v>
      </c>
      <c r="I88" s="122">
        <f>I89</f>
        <v>0</v>
      </c>
      <c r="J88" s="122">
        <f t="shared" si="4"/>
        <v>0</v>
      </c>
    </row>
    <row r="89" spans="1:10" s="7" customFormat="1" ht="25.5" hidden="1" x14ac:dyDescent="0.2">
      <c r="A89" s="50"/>
      <c r="B89" s="49" t="s">
        <v>32</v>
      </c>
      <c r="C89" s="200"/>
      <c r="D89" s="201">
        <v>503</v>
      </c>
      <c r="E89" s="202" t="s">
        <v>70</v>
      </c>
      <c r="F89" s="202">
        <v>200</v>
      </c>
      <c r="G89" s="122">
        <f>G90</f>
        <v>0</v>
      </c>
      <c r="H89" s="122">
        <f t="shared" si="4"/>
        <v>0</v>
      </c>
      <c r="I89" s="122">
        <f>I90</f>
        <v>0</v>
      </c>
      <c r="J89" s="122">
        <f t="shared" si="4"/>
        <v>0</v>
      </c>
    </row>
    <row r="90" spans="1:10" s="7" customFormat="1" ht="25.5" hidden="1" x14ac:dyDescent="0.2">
      <c r="A90" s="50"/>
      <c r="B90" s="49" t="s">
        <v>33</v>
      </c>
      <c r="C90" s="200"/>
      <c r="D90" s="201">
        <v>503</v>
      </c>
      <c r="E90" s="202" t="s">
        <v>70</v>
      </c>
      <c r="F90" s="202">
        <v>240</v>
      </c>
      <c r="G90" s="122"/>
      <c r="H90" s="122"/>
      <c r="I90" s="122"/>
      <c r="J90" s="122"/>
    </row>
    <row r="91" spans="1:10" s="7" customFormat="1" ht="50.25" customHeight="1" x14ac:dyDescent="0.2">
      <c r="A91" s="50"/>
      <c r="B91" s="49" t="s">
        <v>289</v>
      </c>
      <c r="C91" s="200" t="s">
        <v>315</v>
      </c>
      <c r="D91" s="201" t="s">
        <v>312</v>
      </c>
      <c r="E91" s="202">
        <v>3400000000</v>
      </c>
      <c r="F91" s="202"/>
      <c r="G91" s="122">
        <f>G92</f>
        <v>600.91499999999996</v>
      </c>
      <c r="H91" s="122">
        <f>H93</f>
        <v>0</v>
      </c>
      <c r="I91" s="122">
        <f>I92</f>
        <v>581.803</v>
      </c>
      <c r="J91" s="122">
        <f>J93</f>
        <v>0</v>
      </c>
    </row>
    <row r="92" spans="1:10" s="7" customFormat="1" ht="25.5" hidden="1" x14ac:dyDescent="0.2">
      <c r="A92" s="50"/>
      <c r="B92" s="49" t="s">
        <v>90</v>
      </c>
      <c r="C92" s="200"/>
      <c r="D92" s="201">
        <v>503</v>
      </c>
      <c r="E92" s="202">
        <v>3400000000</v>
      </c>
      <c r="F92" s="202"/>
      <c r="G92" s="122">
        <f t="shared" ref="G92:I93" si="5">G93</f>
        <v>600.91499999999996</v>
      </c>
      <c r="H92" s="122"/>
      <c r="I92" s="122">
        <f t="shared" si="5"/>
        <v>581.803</v>
      </c>
      <c r="J92" s="122"/>
    </row>
    <row r="93" spans="1:10" s="7" customFormat="1" ht="24.75" customHeight="1" x14ac:dyDescent="0.2">
      <c r="A93" s="50"/>
      <c r="B93" s="49" t="s">
        <v>32</v>
      </c>
      <c r="C93" s="200" t="s">
        <v>315</v>
      </c>
      <c r="D93" s="201" t="s">
        <v>312</v>
      </c>
      <c r="E93" s="202">
        <v>3400000000</v>
      </c>
      <c r="F93" s="202">
        <v>200</v>
      </c>
      <c r="G93" s="122">
        <f t="shared" si="5"/>
        <v>600.91499999999996</v>
      </c>
      <c r="H93" s="122">
        <f>H94</f>
        <v>0</v>
      </c>
      <c r="I93" s="122">
        <f t="shared" si="5"/>
        <v>581.803</v>
      </c>
      <c r="J93" s="122">
        <f>J94</f>
        <v>0</v>
      </c>
    </row>
    <row r="94" spans="1:10" s="7" customFormat="1" ht="24" customHeight="1" x14ac:dyDescent="0.2">
      <c r="A94" s="50"/>
      <c r="B94" s="49" t="s">
        <v>33</v>
      </c>
      <c r="C94" s="200" t="s">
        <v>315</v>
      </c>
      <c r="D94" s="201" t="s">
        <v>312</v>
      </c>
      <c r="E94" s="202">
        <v>3400000000</v>
      </c>
      <c r="F94" s="202">
        <v>240</v>
      </c>
      <c r="G94" s="122">
        <f>SUM('прил 4 '!F90)</f>
        <v>600.91499999999996</v>
      </c>
      <c r="H94" s="122">
        <v>0</v>
      </c>
      <c r="I94" s="122">
        <f>SUM('прил 4 '!H90)</f>
        <v>581.803</v>
      </c>
      <c r="J94" s="122">
        <v>0</v>
      </c>
    </row>
    <row r="95" spans="1:10" s="7" customFormat="1" ht="52.5" hidden="1" customHeight="1" x14ac:dyDescent="0.2">
      <c r="A95" s="50"/>
      <c r="B95" s="49" t="s">
        <v>169</v>
      </c>
      <c r="C95" s="200"/>
      <c r="D95" s="201">
        <v>503</v>
      </c>
      <c r="E95" s="202">
        <v>4500000000</v>
      </c>
      <c r="F95" s="202"/>
      <c r="G95" s="122">
        <f>G96</f>
        <v>0</v>
      </c>
      <c r="H95" s="122">
        <f t="shared" ref="H95:J96" si="6">H96</f>
        <v>0</v>
      </c>
      <c r="I95" s="122">
        <f t="shared" si="6"/>
        <v>0</v>
      </c>
      <c r="J95" s="122">
        <f t="shared" si="6"/>
        <v>0</v>
      </c>
    </row>
    <row r="96" spans="1:10" s="7" customFormat="1" ht="29.25" hidden="1" customHeight="1" x14ac:dyDescent="0.2">
      <c r="A96" s="50"/>
      <c r="B96" s="49" t="s">
        <v>32</v>
      </c>
      <c r="C96" s="200"/>
      <c r="D96" s="201">
        <v>503</v>
      </c>
      <c r="E96" s="202">
        <v>4500000000</v>
      </c>
      <c r="F96" s="202">
        <v>200</v>
      </c>
      <c r="G96" s="122">
        <f>G97</f>
        <v>0</v>
      </c>
      <c r="H96" s="122">
        <f t="shared" si="6"/>
        <v>0</v>
      </c>
      <c r="I96" s="122">
        <f t="shared" si="6"/>
        <v>0</v>
      </c>
      <c r="J96" s="122">
        <f t="shared" si="6"/>
        <v>0</v>
      </c>
    </row>
    <row r="97" spans="1:10" s="7" customFormat="1" ht="31.5" hidden="1" customHeight="1" x14ac:dyDescent="0.2">
      <c r="A97" s="50"/>
      <c r="B97" s="49" t="s">
        <v>33</v>
      </c>
      <c r="C97" s="200"/>
      <c r="D97" s="201">
        <v>503</v>
      </c>
      <c r="E97" s="202">
        <v>4500000000</v>
      </c>
      <c r="F97" s="202">
        <v>240</v>
      </c>
      <c r="G97" s="122"/>
      <c r="H97" s="122"/>
      <c r="I97" s="122"/>
      <c r="J97" s="122"/>
    </row>
    <row r="98" spans="1:10" s="7" customFormat="1" ht="18" customHeight="1" x14ac:dyDescent="0.2">
      <c r="A98" s="50"/>
      <c r="B98" s="226" t="s">
        <v>322</v>
      </c>
      <c r="C98" s="216" t="s">
        <v>316</v>
      </c>
      <c r="D98" s="231" t="s">
        <v>304</v>
      </c>
      <c r="E98" s="225"/>
      <c r="F98" s="225"/>
      <c r="G98" s="234">
        <f>SUM(G99+G105)</f>
        <v>1014.74</v>
      </c>
      <c r="H98" s="234">
        <f>SUM(H99)</f>
        <v>1007.154</v>
      </c>
      <c r="I98" s="234">
        <f>SUM(I99+I105)</f>
        <v>1014.74</v>
      </c>
      <c r="J98" s="234">
        <f>SUM(J99)</f>
        <v>1007.154</v>
      </c>
    </row>
    <row r="99" spans="1:10" s="7" customFormat="1" ht="13.5" customHeight="1" x14ac:dyDescent="0.2">
      <c r="A99" s="50"/>
      <c r="B99" s="64" t="s">
        <v>131</v>
      </c>
      <c r="C99" s="198" t="s">
        <v>316</v>
      </c>
      <c r="D99" s="229" t="s">
        <v>305</v>
      </c>
      <c r="E99" s="202"/>
      <c r="F99" s="202"/>
      <c r="G99" s="120">
        <f>G100</f>
        <v>1007.154</v>
      </c>
      <c r="H99" s="120">
        <f>H100</f>
        <v>1007.154</v>
      </c>
      <c r="I99" s="120">
        <f>I100</f>
        <v>1007.154</v>
      </c>
      <c r="J99" s="120">
        <f>J100</f>
        <v>1007.154</v>
      </c>
    </row>
    <row r="100" spans="1:10" s="7" customFormat="1" ht="54" customHeight="1" x14ac:dyDescent="0.2">
      <c r="A100" s="193"/>
      <c r="B100" s="49" t="s">
        <v>289</v>
      </c>
      <c r="C100" s="200" t="s">
        <v>316</v>
      </c>
      <c r="D100" s="201" t="s">
        <v>305</v>
      </c>
      <c r="E100" s="202">
        <v>3400000000</v>
      </c>
      <c r="F100" s="199"/>
      <c r="G100" s="123">
        <f>G101+G103</f>
        <v>1007.154</v>
      </c>
      <c r="H100" s="123">
        <f>H101+H103</f>
        <v>1007.154</v>
      </c>
      <c r="I100" s="123">
        <f>I101+I103</f>
        <v>1007.154</v>
      </c>
      <c r="J100" s="123">
        <f>J101+J103</f>
        <v>1007.154</v>
      </c>
    </row>
    <row r="101" spans="1:10" s="7" customFormat="1" ht="53.25" customHeight="1" x14ac:dyDescent="0.2">
      <c r="A101" s="50"/>
      <c r="B101" s="49" t="s">
        <v>30</v>
      </c>
      <c r="C101" s="200" t="s">
        <v>316</v>
      </c>
      <c r="D101" s="201" t="s">
        <v>305</v>
      </c>
      <c r="E101" s="202">
        <v>3400000000</v>
      </c>
      <c r="F101" s="202">
        <v>100</v>
      </c>
      <c r="G101" s="122">
        <f>G102</f>
        <v>561.46799999999996</v>
      </c>
      <c r="H101" s="122">
        <f>H102</f>
        <v>561.46799999999996</v>
      </c>
      <c r="I101" s="122">
        <f>I102</f>
        <v>561.46799999999996</v>
      </c>
      <c r="J101" s="122">
        <f>J102</f>
        <v>561.46799999999996</v>
      </c>
    </row>
    <row r="102" spans="1:10" s="7" customFormat="1" ht="14.25" customHeight="1" x14ac:dyDescent="0.2">
      <c r="A102" s="50"/>
      <c r="B102" s="49" t="s">
        <v>58</v>
      </c>
      <c r="C102" s="200" t="s">
        <v>316</v>
      </c>
      <c r="D102" s="201" t="s">
        <v>305</v>
      </c>
      <c r="E102" s="202">
        <v>3400000000</v>
      </c>
      <c r="F102" s="202">
        <v>110</v>
      </c>
      <c r="G102" s="122">
        <f>SUM('прил 4 '!F97)</f>
        <v>561.46799999999996</v>
      </c>
      <c r="H102" s="122">
        <f>SUM(G102)</f>
        <v>561.46799999999996</v>
      </c>
      <c r="I102" s="122">
        <f>SUM('прил 4 '!H97)</f>
        <v>561.46799999999996</v>
      </c>
      <c r="J102" s="122">
        <f>SUM(I102)</f>
        <v>561.46799999999996</v>
      </c>
    </row>
    <row r="103" spans="1:10" s="7" customFormat="1" ht="26.25" customHeight="1" x14ac:dyDescent="0.2">
      <c r="A103" s="50"/>
      <c r="B103" s="49" t="s">
        <v>32</v>
      </c>
      <c r="C103" s="200" t="s">
        <v>316</v>
      </c>
      <c r="D103" s="201" t="s">
        <v>305</v>
      </c>
      <c r="E103" s="202">
        <v>3400000000</v>
      </c>
      <c r="F103" s="202">
        <v>200</v>
      </c>
      <c r="G103" s="122">
        <f>G104</f>
        <v>445.68599999999998</v>
      </c>
      <c r="H103" s="122">
        <f>H104</f>
        <v>445.68599999999998</v>
      </c>
      <c r="I103" s="122">
        <f>I104</f>
        <v>445.68599999999998</v>
      </c>
      <c r="J103" s="122">
        <f>J104</f>
        <v>445.68599999999998</v>
      </c>
    </row>
    <row r="104" spans="1:10" s="7" customFormat="1" ht="26.25" customHeight="1" x14ac:dyDescent="0.2">
      <c r="A104" s="50"/>
      <c r="B104" s="49" t="s">
        <v>33</v>
      </c>
      <c r="C104" s="200" t="s">
        <v>316</v>
      </c>
      <c r="D104" s="201" t="s">
        <v>305</v>
      </c>
      <c r="E104" s="202">
        <v>3400000000</v>
      </c>
      <c r="F104" s="202">
        <v>240</v>
      </c>
      <c r="G104" s="122">
        <f>SUM('прил 4 '!F99)</f>
        <v>445.68599999999998</v>
      </c>
      <c r="H104" s="122">
        <f>SUM(G104)</f>
        <v>445.68599999999998</v>
      </c>
      <c r="I104" s="122">
        <f>SUM('прил 4 '!H99)</f>
        <v>445.68599999999998</v>
      </c>
      <c r="J104" s="122">
        <f>SUM(I104)</f>
        <v>445.68599999999998</v>
      </c>
    </row>
    <row r="105" spans="1:10" customFormat="1" x14ac:dyDescent="0.2">
      <c r="A105" s="50"/>
      <c r="B105" s="64" t="s">
        <v>63</v>
      </c>
      <c r="C105" s="198" t="s">
        <v>316</v>
      </c>
      <c r="D105" s="229" t="s">
        <v>316</v>
      </c>
      <c r="E105" s="199"/>
      <c r="F105" s="199"/>
      <c r="G105" s="121">
        <f t="shared" ref="G105:J107" si="7">G106</f>
        <v>7.5860000000000003</v>
      </c>
      <c r="H105" s="121">
        <f t="shared" si="7"/>
        <v>0</v>
      </c>
      <c r="I105" s="121">
        <f t="shared" si="7"/>
        <v>7.5860000000000003</v>
      </c>
      <c r="J105" s="121">
        <f t="shared" si="7"/>
        <v>0</v>
      </c>
    </row>
    <row r="106" spans="1:10" customFormat="1" ht="52.5" customHeight="1" x14ac:dyDescent="0.2">
      <c r="A106" s="50"/>
      <c r="B106" s="49" t="s">
        <v>289</v>
      </c>
      <c r="C106" s="200" t="s">
        <v>316</v>
      </c>
      <c r="D106" s="201" t="s">
        <v>316</v>
      </c>
      <c r="E106" s="202">
        <v>3400000000</v>
      </c>
      <c r="F106" s="202"/>
      <c r="G106" s="122">
        <f t="shared" si="7"/>
        <v>7.5860000000000003</v>
      </c>
      <c r="H106" s="122">
        <f t="shared" si="7"/>
        <v>0</v>
      </c>
      <c r="I106" s="122">
        <f t="shared" si="7"/>
        <v>7.5860000000000003</v>
      </c>
      <c r="J106" s="122">
        <f t="shared" si="7"/>
        <v>0</v>
      </c>
    </row>
    <row r="107" spans="1:10" customFormat="1" ht="16.5" customHeight="1" x14ac:dyDescent="0.2">
      <c r="A107" s="50"/>
      <c r="B107" s="49" t="s">
        <v>37</v>
      </c>
      <c r="C107" s="200" t="s">
        <v>316</v>
      </c>
      <c r="D107" s="201" t="s">
        <v>316</v>
      </c>
      <c r="E107" s="202">
        <v>3400000000</v>
      </c>
      <c r="F107" s="202">
        <v>500</v>
      </c>
      <c r="G107" s="122">
        <f t="shared" si="7"/>
        <v>7.5860000000000003</v>
      </c>
      <c r="H107" s="122">
        <f t="shared" si="7"/>
        <v>0</v>
      </c>
      <c r="I107" s="122">
        <f t="shared" si="7"/>
        <v>7.5860000000000003</v>
      </c>
      <c r="J107" s="122">
        <f t="shared" si="7"/>
        <v>0</v>
      </c>
    </row>
    <row r="108" spans="1:10" customFormat="1" x14ac:dyDescent="0.2">
      <c r="A108" s="50"/>
      <c r="B108" s="49" t="s">
        <v>38</v>
      </c>
      <c r="C108" s="200" t="s">
        <v>316</v>
      </c>
      <c r="D108" s="201" t="s">
        <v>316</v>
      </c>
      <c r="E108" s="202">
        <v>3400000000</v>
      </c>
      <c r="F108" s="202">
        <v>540</v>
      </c>
      <c r="G108" s="122">
        <f>SUM('прил 4 '!F103)</f>
        <v>7.5860000000000003</v>
      </c>
      <c r="H108" s="122">
        <v>0</v>
      </c>
      <c r="I108" s="122">
        <f>SUM('прил 4 '!H103)</f>
        <v>7.5860000000000003</v>
      </c>
      <c r="J108" s="122">
        <v>0</v>
      </c>
    </row>
    <row r="109" spans="1:10" customFormat="1" ht="63.75" hidden="1" x14ac:dyDescent="0.2">
      <c r="A109" s="50"/>
      <c r="B109" s="49" t="s">
        <v>73</v>
      </c>
      <c r="C109" s="200"/>
      <c r="D109" s="201">
        <v>707</v>
      </c>
      <c r="E109" s="202" t="s">
        <v>83</v>
      </c>
      <c r="F109" s="202">
        <v>0</v>
      </c>
      <c r="G109" s="122">
        <f>G110</f>
        <v>0</v>
      </c>
      <c r="H109" s="122">
        <f>H110</f>
        <v>0</v>
      </c>
      <c r="I109" s="122">
        <f>I110</f>
        <v>0</v>
      </c>
      <c r="J109" s="122">
        <f>J110</f>
        <v>0</v>
      </c>
    </row>
    <row r="110" spans="1:10" customFormat="1" ht="67.5" hidden="1" customHeight="1" x14ac:dyDescent="0.2">
      <c r="A110" s="50"/>
      <c r="B110" s="49" t="s">
        <v>50</v>
      </c>
      <c r="C110" s="200"/>
      <c r="D110" s="201">
        <v>707</v>
      </c>
      <c r="E110" s="202" t="s">
        <v>75</v>
      </c>
      <c r="F110" s="202">
        <v>0</v>
      </c>
      <c r="G110" s="122">
        <f>G113</f>
        <v>0</v>
      </c>
      <c r="H110" s="122">
        <f>H113</f>
        <v>0</v>
      </c>
      <c r="I110" s="122">
        <f>I113</f>
        <v>0</v>
      </c>
      <c r="J110" s="122">
        <f>J113</f>
        <v>0</v>
      </c>
    </row>
    <row r="111" spans="1:10" customFormat="1" ht="51" hidden="1" x14ac:dyDescent="0.2">
      <c r="A111" s="50"/>
      <c r="B111" s="49" t="s">
        <v>50</v>
      </c>
      <c r="C111" s="200"/>
      <c r="D111" s="201">
        <v>707</v>
      </c>
      <c r="E111" s="202" t="s">
        <v>18</v>
      </c>
      <c r="F111" s="202">
        <v>0</v>
      </c>
      <c r="G111" s="122">
        <v>0</v>
      </c>
      <c r="H111" s="122">
        <v>0</v>
      </c>
      <c r="I111" s="122">
        <v>0</v>
      </c>
      <c r="J111" s="122">
        <v>0</v>
      </c>
    </row>
    <row r="112" spans="1:10" customFormat="1" ht="51" hidden="1" x14ac:dyDescent="0.2">
      <c r="A112" s="50"/>
      <c r="B112" s="49" t="s">
        <v>50</v>
      </c>
      <c r="C112" s="200"/>
      <c r="D112" s="201">
        <v>707</v>
      </c>
      <c r="E112" s="202" t="s">
        <v>18</v>
      </c>
      <c r="F112" s="202">
        <v>0</v>
      </c>
      <c r="G112" s="122">
        <v>0</v>
      </c>
      <c r="H112" s="122">
        <v>0</v>
      </c>
      <c r="I112" s="122">
        <v>0</v>
      </c>
      <c r="J112" s="122">
        <v>0</v>
      </c>
    </row>
    <row r="113" spans="1:10" customFormat="1" ht="38.25" hidden="1" x14ac:dyDescent="0.2">
      <c r="A113" s="50"/>
      <c r="B113" s="49" t="s">
        <v>51</v>
      </c>
      <c r="C113" s="200"/>
      <c r="D113" s="201">
        <v>707</v>
      </c>
      <c r="E113" s="202" t="s">
        <v>76</v>
      </c>
      <c r="F113" s="202">
        <v>0</v>
      </c>
      <c r="G113" s="122">
        <f t="shared" ref="G113:J114" si="8">G114</f>
        <v>0</v>
      </c>
      <c r="H113" s="122">
        <f t="shared" si="8"/>
        <v>0</v>
      </c>
      <c r="I113" s="122">
        <f t="shared" si="8"/>
        <v>0</v>
      </c>
      <c r="J113" s="122">
        <f t="shared" si="8"/>
        <v>0</v>
      </c>
    </row>
    <row r="114" spans="1:10" customFormat="1" ht="25.5" hidden="1" x14ac:dyDescent="0.2">
      <c r="A114" s="50"/>
      <c r="B114" s="49" t="s">
        <v>44</v>
      </c>
      <c r="C114" s="200"/>
      <c r="D114" s="201">
        <v>707</v>
      </c>
      <c r="E114" s="202" t="s">
        <v>76</v>
      </c>
      <c r="F114" s="202">
        <v>600</v>
      </c>
      <c r="G114" s="122">
        <f t="shared" si="8"/>
        <v>0</v>
      </c>
      <c r="H114" s="122">
        <f t="shared" si="8"/>
        <v>0</v>
      </c>
      <c r="I114" s="122">
        <f t="shared" si="8"/>
        <v>0</v>
      </c>
      <c r="J114" s="122">
        <f t="shared" si="8"/>
        <v>0</v>
      </c>
    </row>
    <row r="115" spans="1:10" customFormat="1" hidden="1" x14ac:dyDescent="0.2">
      <c r="A115" s="50"/>
      <c r="B115" s="49" t="s">
        <v>45</v>
      </c>
      <c r="C115" s="200"/>
      <c r="D115" s="201">
        <v>707</v>
      </c>
      <c r="E115" s="202" t="s">
        <v>76</v>
      </c>
      <c r="F115" s="202">
        <v>620</v>
      </c>
      <c r="G115" s="122"/>
      <c r="H115" s="122"/>
      <c r="I115" s="122"/>
      <c r="J115" s="122"/>
    </row>
    <row r="116" spans="1:10" customFormat="1" ht="15.75" customHeight="1" x14ac:dyDescent="0.2">
      <c r="A116" s="50"/>
      <c r="B116" s="226" t="s">
        <v>323</v>
      </c>
      <c r="C116" s="216" t="s">
        <v>317</v>
      </c>
      <c r="D116" s="231" t="s">
        <v>304</v>
      </c>
      <c r="E116" s="225"/>
      <c r="F116" s="225"/>
      <c r="G116" s="234">
        <f>SUM(G117)</f>
        <v>3592.5450000000001</v>
      </c>
      <c r="H116" s="234"/>
      <c r="I116" s="234">
        <f>SUM(I117)</f>
        <v>3582.009</v>
      </c>
      <c r="J116" s="234"/>
    </row>
    <row r="117" spans="1:10" customFormat="1" x14ac:dyDescent="0.2">
      <c r="A117" s="50"/>
      <c r="B117" s="64" t="s">
        <v>52</v>
      </c>
      <c r="C117" s="198" t="s">
        <v>317</v>
      </c>
      <c r="D117" s="229" t="s">
        <v>303</v>
      </c>
      <c r="E117" s="199"/>
      <c r="F117" s="199"/>
      <c r="G117" s="121">
        <f>G118+G142+G154</f>
        <v>3592.5450000000001</v>
      </c>
      <c r="H117" s="121">
        <f>H118</f>
        <v>0</v>
      </c>
      <c r="I117" s="121">
        <f>I118+I142+I154</f>
        <v>3582.009</v>
      </c>
      <c r="J117" s="121">
        <f>J118</f>
        <v>0</v>
      </c>
    </row>
    <row r="118" spans="1:10" customFormat="1" ht="52.5" customHeight="1" x14ac:dyDescent="0.2">
      <c r="A118" s="50"/>
      <c r="B118" s="49" t="s">
        <v>289</v>
      </c>
      <c r="C118" s="200" t="s">
        <v>317</v>
      </c>
      <c r="D118" s="201" t="s">
        <v>303</v>
      </c>
      <c r="E118" s="202">
        <v>3400000000</v>
      </c>
      <c r="F118" s="202"/>
      <c r="G118" s="122">
        <f>G124+G163+G165+G167</f>
        <v>3592.5450000000001</v>
      </c>
      <c r="H118" s="122">
        <f>H124+H163+H165+H167</f>
        <v>0</v>
      </c>
      <c r="I118" s="122">
        <f>I124+I163+I165+I167</f>
        <v>3582.009</v>
      </c>
      <c r="J118" s="122">
        <f>J124+J163+J165+J167</f>
        <v>0</v>
      </c>
    </row>
    <row r="119" spans="1:10" customFormat="1" ht="38.25" hidden="1" x14ac:dyDescent="0.2">
      <c r="A119" s="50"/>
      <c r="B119" s="49" t="s">
        <v>49</v>
      </c>
      <c r="C119" s="200"/>
      <c r="D119" s="201">
        <v>801</v>
      </c>
      <c r="E119" s="202">
        <v>3400000000</v>
      </c>
      <c r="F119" s="202">
        <v>0</v>
      </c>
      <c r="G119" s="122">
        <v>0</v>
      </c>
      <c r="H119" s="122">
        <v>0</v>
      </c>
      <c r="I119" s="122">
        <v>0</v>
      </c>
      <c r="J119" s="122">
        <v>0</v>
      </c>
    </row>
    <row r="120" spans="1:10" customFormat="1" ht="38.25" hidden="1" x14ac:dyDescent="0.2">
      <c r="A120" s="50"/>
      <c r="B120" s="49" t="s">
        <v>43</v>
      </c>
      <c r="C120" s="200"/>
      <c r="D120" s="201">
        <v>801</v>
      </c>
      <c r="E120" s="202">
        <v>3400000000</v>
      </c>
      <c r="F120" s="202">
        <v>0</v>
      </c>
      <c r="G120" s="122">
        <v>0</v>
      </c>
      <c r="H120" s="122">
        <v>0</v>
      </c>
      <c r="I120" s="122">
        <v>0</v>
      </c>
      <c r="J120" s="122">
        <v>0</v>
      </c>
    </row>
    <row r="121" spans="1:10" customFormat="1" ht="38.25" hidden="1" x14ac:dyDescent="0.2">
      <c r="A121" s="50"/>
      <c r="B121" s="49" t="s">
        <v>43</v>
      </c>
      <c r="C121" s="200"/>
      <c r="D121" s="201">
        <v>801</v>
      </c>
      <c r="E121" s="202">
        <v>3400000000</v>
      </c>
      <c r="F121" s="202">
        <v>0</v>
      </c>
      <c r="G121" s="122">
        <v>0</v>
      </c>
      <c r="H121" s="122">
        <v>0</v>
      </c>
      <c r="I121" s="122">
        <v>0</v>
      </c>
      <c r="J121" s="122">
        <v>0</v>
      </c>
    </row>
    <row r="122" spans="1:10" customFormat="1" ht="38.25" hidden="1" x14ac:dyDescent="0.2">
      <c r="A122" s="50"/>
      <c r="B122" s="49" t="s">
        <v>43</v>
      </c>
      <c r="C122" s="200"/>
      <c r="D122" s="201">
        <v>801</v>
      </c>
      <c r="E122" s="202">
        <v>3400000000</v>
      </c>
      <c r="F122" s="202">
        <v>0</v>
      </c>
      <c r="G122" s="122">
        <v>0</v>
      </c>
      <c r="H122" s="122">
        <v>0</v>
      </c>
      <c r="I122" s="122">
        <v>0</v>
      </c>
      <c r="J122" s="122">
        <v>0</v>
      </c>
    </row>
    <row r="123" spans="1:10" customFormat="1" ht="38.25" hidden="1" x14ac:dyDescent="0.2">
      <c r="A123" s="50"/>
      <c r="B123" s="49" t="s">
        <v>43</v>
      </c>
      <c r="C123" s="200"/>
      <c r="D123" s="201">
        <v>801</v>
      </c>
      <c r="E123" s="202">
        <v>3400000000</v>
      </c>
      <c r="F123" s="202">
        <v>0</v>
      </c>
      <c r="G123" s="122">
        <v>0</v>
      </c>
      <c r="H123" s="122">
        <v>0</v>
      </c>
      <c r="I123" s="122">
        <v>0</v>
      </c>
      <c r="J123" s="122">
        <v>0</v>
      </c>
    </row>
    <row r="124" spans="1:10" customFormat="1" ht="48" customHeight="1" x14ac:dyDescent="0.2">
      <c r="A124" s="50"/>
      <c r="B124" s="49" t="s">
        <v>30</v>
      </c>
      <c r="C124" s="200" t="s">
        <v>317</v>
      </c>
      <c r="D124" s="201" t="s">
        <v>303</v>
      </c>
      <c r="E124" s="202">
        <v>3400000000</v>
      </c>
      <c r="F124" s="202">
        <v>100</v>
      </c>
      <c r="G124" s="122">
        <f>G125</f>
        <v>2705.1109999999999</v>
      </c>
      <c r="H124" s="122">
        <f>H125</f>
        <v>0</v>
      </c>
      <c r="I124" s="122">
        <f>I125</f>
        <v>2705.1109999999999</v>
      </c>
      <c r="J124" s="122">
        <f>J125</f>
        <v>0</v>
      </c>
    </row>
    <row r="125" spans="1:10" s="10" customFormat="1" ht="16.5" customHeight="1" x14ac:dyDescent="0.2">
      <c r="A125" s="50"/>
      <c r="B125" s="49" t="s">
        <v>58</v>
      </c>
      <c r="C125" s="200" t="s">
        <v>317</v>
      </c>
      <c r="D125" s="201" t="s">
        <v>303</v>
      </c>
      <c r="E125" s="202">
        <v>3400000000</v>
      </c>
      <c r="F125" s="202">
        <v>110</v>
      </c>
      <c r="G125" s="122">
        <f>SUM('прил 4 '!F119)</f>
        <v>2705.1109999999999</v>
      </c>
      <c r="H125" s="122">
        <v>0</v>
      </c>
      <c r="I125" s="122">
        <f>SUM('прил 4 '!H119)</f>
        <v>2705.1109999999999</v>
      </c>
      <c r="J125" s="122">
        <v>0</v>
      </c>
    </row>
    <row r="126" spans="1:10" s="10" customFormat="1" ht="0.75" hidden="1" customHeight="1" x14ac:dyDescent="0.2">
      <c r="A126" s="50"/>
      <c r="B126" s="49" t="s">
        <v>68</v>
      </c>
      <c r="C126" s="200"/>
      <c r="D126" s="201">
        <v>801</v>
      </c>
      <c r="E126" s="202">
        <v>3400000000</v>
      </c>
      <c r="F126" s="202">
        <v>400</v>
      </c>
      <c r="G126" s="122"/>
      <c r="H126" s="122"/>
      <c r="I126" s="122"/>
      <c r="J126" s="122"/>
    </row>
    <row r="127" spans="1:10" s="10" customFormat="1" ht="38.25" hidden="1" x14ac:dyDescent="0.2">
      <c r="A127" s="50"/>
      <c r="B127" s="49" t="s">
        <v>101</v>
      </c>
      <c r="C127" s="200"/>
      <c r="D127" s="201">
        <v>801</v>
      </c>
      <c r="E127" s="202">
        <v>3400000000</v>
      </c>
      <c r="F127" s="202">
        <v>460</v>
      </c>
      <c r="G127" s="122"/>
      <c r="H127" s="122"/>
      <c r="I127" s="122"/>
      <c r="J127" s="122"/>
    </row>
    <row r="128" spans="1:10" customFormat="1" ht="63.75" hidden="1" x14ac:dyDescent="0.2">
      <c r="A128" s="50"/>
      <c r="B128" s="49" t="s">
        <v>73</v>
      </c>
      <c r="C128" s="200"/>
      <c r="D128" s="201">
        <v>801</v>
      </c>
      <c r="E128" s="202">
        <v>3400000000</v>
      </c>
      <c r="F128" s="202">
        <v>0</v>
      </c>
      <c r="G128" s="122">
        <f>G129</f>
        <v>0</v>
      </c>
      <c r="H128" s="122">
        <f>H129</f>
        <v>0</v>
      </c>
      <c r="I128" s="122">
        <f>I129</f>
        <v>0</v>
      </c>
      <c r="J128" s="122">
        <f>J129</f>
        <v>0</v>
      </c>
    </row>
    <row r="129" spans="1:10" customFormat="1" ht="75" hidden="1" customHeight="1" x14ac:dyDescent="0.2">
      <c r="A129" s="50"/>
      <c r="B129" s="49" t="s">
        <v>50</v>
      </c>
      <c r="C129" s="200"/>
      <c r="D129" s="201">
        <v>801</v>
      </c>
      <c r="E129" s="202">
        <v>3400000000</v>
      </c>
      <c r="F129" s="202">
        <v>0</v>
      </c>
      <c r="G129" s="122">
        <f>G132</f>
        <v>0</v>
      </c>
      <c r="H129" s="122">
        <f>H132</f>
        <v>0</v>
      </c>
      <c r="I129" s="122">
        <f>I132</f>
        <v>0</v>
      </c>
      <c r="J129" s="122">
        <f>J132</f>
        <v>0</v>
      </c>
    </row>
    <row r="130" spans="1:10" customFormat="1" ht="51" hidden="1" x14ac:dyDescent="0.2">
      <c r="A130" s="50"/>
      <c r="B130" s="49" t="s">
        <v>50</v>
      </c>
      <c r="C130" s="200"/>
      <c r="D130" s="201">
        <v>801</v>
      </c>
      <c r="E130" s="202">
        <v>3400000000</v>
      </c>
      <c r="F130" s="202">
        <v>0</v>
      </c>
      <c r="G130" s="122">
        <v>0</v>
      </c>
      <c r="H130" s="122">
        <v>0</v>
      </c>
      <c r="I130" s="122">
        <v>0</v>
      </c>
      <c r="J130" s="122">
        <v>0</v>
      </c>
    </row>
    <row r="131" spans="1:10" customFormat="1" ht="0.75" hidden="1" customHeight="1" x14ac:dyDescent="0.2">
      <c r="A131" s="50"/>
      <c r="B131" s="49" t="s">
        <v>50</v>
      </c>
      <c r="C131" s="200"/>
      <c r="D131" s="201">
        <v>801</v>
      </c>
      <c r="E131" s="202">
        <v>3400000000</v>
      </c>
      <c r="F131" s="202">
        <v>0</v>
      </c>
      <c r="G131" s="122">
        <v>0</v>
      </c>
      <c r="H131" s="122">
        <v>0</v>
      </c>
      <c r="I131" s="122">
        <v>0</v>
      </c>
      <c r="J131" s="122">
        <v>0</v>
      </c>
    </row>
    <row r="132" spans="1:10" customFormat="1" ht="56.25" hidden="1" customHeight="1" x14ac:dyDescent="0.2">
      <c r="A132" s="50"/>
      <c r="B132" s="49" t="s">
        <v>51</v>
      </c>
      <c r="C132" s="200"/>
      <c r="D132" s="201">
        <v>801</v>
      </c>
      <c r="E132" s="202">
        <v>3400000000</v>
      </c>
      <c r="F132" s="202">
        <v>0</v>
      </c>
      <c r="G132" s="122">
        <f t="shared" ref="G132:J133" si="9">G133</f>
        <v>0</v>
      </c>
      <c r="H132" s="122">
        <f t="shared" si="9"/>
        <v>0</v>
      </c>
      <c r="I132" s="122">
        <f t="shared" si="9"/>
        <v>0</v>
      </c>
      <c r="J132" s="122">
        <f t="shared" si="9"/>
        <v>0</v>
      </c>
    </row>
    <row r="133" spans="1:10" customFormat="1" ht="40.5" hidden="1" customHeight="1" x14ac:dyDescent="0.2">
      <c r="A133" s="50"/>
      <c r="B133" s="49" t="s">
        <v>44</v>
      </c>
      <c r="C133" s="200"/>
      <c r="D133" s="201">
        <v>801</v>
      </c>
      <c r="E133" s="202">
        <v>3400000000</v>
      </c>
      <c r="F133" s="202">
        <v>600</v>
      </c>
      <c r="G133" s="122">
        <f t="shared" si="9"/>
        <v>0</v>
      </c>
      <c r="H133" s="122">
        <f t="shared" si="9"/>
        <v>0</v>
      </c>
      <c r="I133" s="122">
        <f t="shared" si="9"/>
        <v>0</v>
      </c>
      <c r="J133" s="122">
        <f t="shared" si="9"/>
        <v>0</v>
      </c>
    </row>
    <row r="134" spans="1:10" s="10" customFormat="1" hidden="1" x14ac:dyDescent="0.2">
      <c r="A134" s="50"/>
      <c r="B134" s="49" t="s">
        <v>45</v>
      </c>
      <c r="C134" s="200"/>
      <c r="D134" s="201">
        <v>801</v>
      </c>
      <c r="E134" s="202">
        <v>3400000000</v>
      </c>
      <c r="F134" s="202">
        <v>620</v>
      </c>
      <c r="G134" s="122"/>
      <c r="H134" s="122"/>
      <c r="I134" s="122"/>
      <c r="J134" s="122"/>
    </row>
    <row r="135" spans="1:10" customFormat="1" ht="63.75" hidden="1" x14ac:dyDescent="0.2">
      <c r="A135" s="50"/>
      <c r="B135" s="49" t="s">
        <v>73</v>
      </c>
      <c r="C135" s="200"/>
      <c r="D135" s="201">
        <v>801</v>
      </c>
      <c r="E135" s="202">
        <v>3400000000</v>
      </c>
      <c r="F135" s="202">
        <v>0</v>
      </c>
      <c r="G135" s="122">
        <f>G136</f>
        <v>0</v>
      </c>
      <c r="H135" s="122">
        <f>H136</f>
        <v>0</v>
      </c>
      <c r="I135" s="122">
        <f>I136</f>
        <v>0</v>
      </c>
      <c r="J135" s="122">
        <f>J136</f>
        <v>0</v>
      </c>
    </row>
    <row r="136" spans="1:10" customFormat="1" ht="68.849999999999994" hidden="1" customHeight="1" x14ac:dyDescent="0.2">
      <c r="A136" s="50"/>
      <c r="B136" s="49" t="s">
        <v>50</v>
      </c>
      <c r="C136" s="200"/>
      <c r="D136" s="201">
        <v>801</v>
      </c>
      <c r="E136" s="202">
        <v>3400000000</v>
      </c>
      <c r="F136" s="202">
        <v>0</v>
      </c>
      <c r="G136" s="122">
        <f>G139</f>
        <v>0</v>
      </c>
      <c r="H136" s="122">
        <f>H139</f>
        <v>0</v>
      </c>
      <c r="I136" s="122">
        <f>I139</f>
        <v>0</v>
      </c>
      <c r="J136" s="122">
        <f>J139</f>
        <v>0</v>
      </c>
    </row>
    <row r="137" spans="1:10" customFormat="1" ht="51" hidden="1" x14ac:dyDescent="0.2">
      <c r="A137" s="50"/>
      <c r="B137" s="49" t="s">
        <v>50</v>
      </c>
      <c r="C137" s="200"/>
      <c r="D137" s="201">
        <v>801</v>
      </c>
      <c r="E137" s="202">
        <v>3400000000</v>
      </c>
      <c r="F137" s="202">
        <v>0</v>
      </c>
      <c r="G137" s="122">
        <v>0</v>
      </c>
      <c r="H137" s="122">
        <v>0</v>
      </c>
      <c r="I137" s="122">
        <v>0</v>
      </c>
      <c r="J137" s="122">
        <v>0</v>
      </c>
    </row>
    <row r="138" spans="1:10" customFormat="1" ht="51" hidden="1" x14ac:dyDescent="0.2">
      <c r="A138" s="50"/>
      <c r="B138" s="49" t="s">
        <v>50</v>
      </c>
      <c r="C138" s="200"/>
      <c r="D138" s="201">
        <v>801</v>
      </c>
      <c r="E138" s="202">
        <v>3400000000</v>
      </c>
      <c r="F138" s="202">
        <v>0</v>
      </c>
      <c r="G138" s="122">
        <v>0</v>
      </c>
      <c r="H138" s="122">
        <v>0</v>
      </c>
      <c r="I138" s="122">
        <v>0</v>
      </c>
      <c r="J138" s="122">
        <v>0</v>
      </c>
    </row>
    <row r="139" spans="1:10" customFormat="1" ht="51.75" hidden="1" customHeight="1" x14ac:dyDescent="0.2">
      <c r="A139" s="50"/>
      <c r="B139" s="49" t="s">
        <v>51</v>
      </c>
      <c r="C139" s="200"/>
      <c r="D139" s="201">
        <v>801</v>
      </c>
      <c r="E139" s="202">
        <v>3400000000</v>
      </c>
      <c r="F139" s="202">
        <v>0</v>
      </c>
      <c r="G139" s="122">
        <f t="shared" ref="G139:J140" si="10">G140</f>
        <v>0</v>
      </c>
      <c r="H139" s="122">
        <f t="shared" si="10"/>
        <v>0</v>
      </c>
      <c r="I139" s="122">
        <f t="shared" si="10"/>
        <v>0</v>
      </c>
      <c r="J139" s="122">
        <f t="shared" si="10"/>
        <v>0</v>
      </c>
    </row>
    <row r="140" spans="1:10" customFormat="1" ht="37.5" hidden="1" customHeight="1" x14ac:dyDescent="0.2">
      <c r="A140" s="50"/>
      <c r="B140" s="49" t="s">
        <v>44</v>
      </c>
      <c r="C140" s="200"/>
      <c r="D140" s="201">
        <v>801</v>
      </c>
      <c r="E140" s="202">
        <v>3400000000</v>
      </c>
      <c r="F140" s="202">
        <v>600</v>
      </c>
      <c r="G140" s="122">
        <f t="shared" si="10"/>
        <v>0</v>
      </c>
      <c r="H140" s="122">
        <f t="shared" si="10"/>
        <v>0</v>
      </c>
      <c r="I140" s="122">
        <f t="shared" si="10"/>
        <v>0</v>
      </c>
      <c r="J140" s="122">
        <f t="shared" si="10"/>
        <v>0</v>
      </c>
    </row>
    <row r="141" spans="1:10" s="10" customFormat="1" hidden="1" x14ac:dyDescent="0.2">
      <c r="A141" s="50"/>
      <c r="B141" s="77" t="s">
        <v>45</v>
      </c>
      <c r="C141" s="207"/>
      <c r="D141" s="201">
        <v>801</v>
      </c>
      <c r="E141" s="202">
        <v>3400000000</v>
      </c>
      <c r="F141" s="202">
        <v>620</v>
      </c>
      <c r="G141" s="122"/>
      <c r="H141" s="122"/>
      <c r="I141" s="122"/>
      <c r="J141" s="122"/>
    </row>
    <row r="142" spans="1:10" s="10" customFormat="1" hidden="1" x14ac:dyDescent="0.2">
      <c r="A142" s="50"/>
      <c r="B142" s="49" t="s">
        <v>39</v>
      </c>
      <c r="C142" s="200"/>
      <c r="D142" s="201">
        <v>801</v>
      </c>
      <c r="E142" s="202">
        <v>3400000000</v>
      </c>
      <c r="F142" s="202"/>
      <c r="G142" s="122">
        <f>G143</f>
        <v>0</v>
      </c>
      <c r="H142" s="122">
        <f>H143</f>
        <v>0</v>
      </c>
      <c r="I142" s="122">
        <f>I143</f>
        <v>0</v>
      </c>
      <c r="J142" s="122">
        <f>J143</f>
        <v>0</v>
      </c>
    </row>
    <row r="143" spans="1:10" s="10" customFormat="1" ht="63.75" hidden="1" x14ac:dyDescent="0.2">
      <c r="A143" s="50"/>
      <c r="B143" s="49" t="s">
        <v>64</v>
      </c>
      <c r="C143" s="200"/>
      <c r="D143" s="201">
        <v>801</v>
      </c>
      <c r="E143" s="202">
        <v>3400000000</v>
      </c>
      <c r="F143" s="202"/>
      <c r="G143" s="122">
        <f t="shared" ref="G143:J145" si="11">G144</f>
        <v>0</v>
      </c>
      <c r="H143" s="122">
        <f t="shared" si="11"/>
        <v>0</v>
      </c>
      <c r="I143" s="122">
        <f t="shared" si="11"/>
        <v>0</v>
      </c>
      <c r="J143" s="122">
        <f t="shared" si="11"/>
        <v>0</v>
      </c>
    </row>
    <row r="144" spans="1:10" s="10" customFormat="1" ht="63.75" hidden="1" x14ac:dyDescent="0.2">
      <c r="A144" s="50"/>
      <c r="B144" s="49" t="s">
        <v>93</v>
      </c>
      <c r="C144" s="200"/>
      <c r="D144" s="201">
        <v>801</v>
      </c>
      <c r="E144" s="202">
        <v>3400000000</v>
      </c>
      <c r="F144" s="202"/>
      <c r="G144" s="122">
        <f t="shared" si="11"/>
        <v>0</v>
      </c>
      <c r="H144" s="122">
        <f t="shared" si="11"/>
        <v>0</v>
      </c>
      <c r="I144" s="122">
        <f t="shared" si="11"/>
        <v>0</v>
      </c>
      <c r="J144" s="122">
        <f t="shared" si="11"/>
        <v>0</v>
      </c>
    </row>
    <row r="145" spans="1:10" s="10" customFormat="1" ht="25.5" hidden="1" x14ac:dyDescent="0.2">
      <c r="A145" s="50"/>
      <c r="B145" s="49" t="s">
        <v>44</v>
      </c>
      <c r="C145" s="200"/>
      <c r="D145" s="201">
        <v>801</v>
      </c>
      <c r="E145" s="202">
        <v>3400000000</v>
      </c>
      <c r="F145" s="202">
        <v>600</v>
      </c>
      <c r="G145" s="122">
        <f t="shared" si="11"/>
        <v>0</v>
      </c>
      <c r="H145" s="122">
        <f t="shared" si="11"/>
        <v>0</v>
      </c>
      <c r="I145" s="122">
        <f t="shared" si="11"/>
        <v>0</v>
      </c>
      <c r="J145" s="122">
        <f t="shared" si="11"/>
        <v>0</v>
      </c>
    </row>
    <row r="146" spans="1:10" s="10" customFormat="1" hidden="1" x14ac:dyDescent="0.2">
      <c r="A146" s="50"/>
      <c r="B146" s="49" t="s">
        <v>45</v>
      </c>
      <c r="C146" s="200"/>
      <c r="D146" s="201">
        <v>801</v>
      </c>
      <c r="E146" s="202">
        <v>3400000000</v>
      </c>
      <c r="F146" s="202">
        <v>620</v>
      </c>
      <c r="G146" s="122"/>
      <c r="H146" s="122"/>
      <c r="I146" s="122"/>
      <c r="J146" s="122"/>
    </row>
    <row r="147" spans="1:10" s="11" customFormat="1" hidden="1" x14ac:dyDescent="0.2">
      <c r="A147" s="193"/>
      <c r="B147" s="64" t="s">
        <v>88</v>
      </c>
      <c r="C147" s="198"/>
      <c r="D147" s="229">
        <v>900</v>
      </c>
      <c r="E147" s="202">
        <v>3400000000</v>
      </c>
      <c r="F147" s="199"/>
      <c r="G147" s="121">
        <f>G148</f>
        <v>0</v>
      </c>
      <c r="H147" s="121">
        <f>H148</f>
        <v>0</v>
      </c>
      <c r="I147" s="121">
        <f>I148</f>
        <v>1</v>
      </c>
      <c r="J147" s="121">
        <f>J148</f>
        <v>0</v>
      </c>
    </row>
    <row r="148" spans="1:10" s="11" customFormat="1" ht="0.75" hidden="1" customHeight="1" x14ac:dyDescent="0.2">
      <c r="A148" s="193"/>
      <c r="B148" s="78" t="s">
        <v>89</v>
      </c>
      <c r="C148" s="198"/>
      <c r="D148" s="229">
        <v>909</v>
      </c>
      <c r="E148" s="202">
        <v>3400000000</v>
      </c>
      <c r="F148" s="199"/>
      <c r="G148" s="121">
        <f>G149</f>
        <v>0</v>
      </c>
      <c r="H148" s="121">
        <f t="shared" ref="H148:J149" si="12">H149</f>
        <v>0</v>
      </c>
      <c r="I148" s="121">
        <f>I149</f>
        <v>1</v>
      </c>
      <c r="J148" s="121">
        <f t="shared" si="12"/>
        <v>0</v>
      </c>
    </row>
    <row r="149" spans="1:10" customFormat="1" ht="38.25" hidden="1" x14ac:dyDescent="0.2">
      <c r="A149" s="50"/>
      <c r="B149" s="49" t="s">
        <v>84</v>
      </c>
      <c r="C149" s="200"/>
      <c r="D149" s="201">
        <v>909</v>
      </c>
      <c r="E149" s="202">
        <v>3400000000</v>
      </c>
      <c r="F149" s="202"/>
      <c r="G149" s="122">
        <f>G150</f>
        <v>0</v>
      </c>
      <c r="H149" s="122">
        <f t="shared" si="12"/>
        <v>0</v>
      </c>
      <c r="I149" s="122">
        <f>I150</f>
        <v>1</v>
      </c>
      <c r="J149" s="122">
        <f t="shared" si="12"/>
        <v>0</v>
      </c>
    </row>
    <row r="150" spans="1:10" customFormat="1" ht="63.75" hidden="1" x14ac:dyDescent="0.2">
      <c r="A150" s="50"/>
      <c r="B150" s="49" t="s">
        <v>53</v>
      </c>
      <c r="C150" s="200"/>
      <c r="D150" s="201">
        <v>909</v>
      </c>
      <c r="E150" s="202">
        <v>3400000000</v>
      </c>
      <c r="F150" s="202"/>
      <c r="G150" s="122">
        <f>G151</f>
        <v>0</v>
      </c>
      <c r="H150" s="122">
        <f>H153</f>
        <v>0</v>
      </c>
      <c r="I150" s="122">
        <f>I151</f>
        <v>1</v>
      </c>
      <c r="J150" s="122">
        <f>J153</f>
        <v>0</v>
      </c>
    </row>
    <row r="151" spans="1:10" customFormat="1" ht="25.5" hidden="1" x14ac:dyDescent="0.2">
      <c r="A151" s="50"/>
      <c r="B151" s="49" t="s">
        <v>85</v>
      </c>
      <c r="C151" s="200"/>
      <c r="D151" s="201">
        <v>909</v>
      </c>
      <c r="E151" s="202">
        <v>3400000000</v>
      </c>
      <c r="F151" s="202"/>
      <c r="G151" s="122">
        <f>G152</f>
        <v>0</v>
      </c>
      <c r="H151" s="122"/>
      <c r="I151" s="122">
        <f>I152</f>
        <v>1</v>
      </c>
      <c r="J151" s="122"/>
    </row>
    <row r="152" spans="1:10" customFormat="1" ht="25.5" hidden="1" x14ac:dyDescent="0.2">
      <c r="A152" s="50"/>
      <c r="B152" s="49" t="s">
        <v>68</v>
      </c>
      <c r="C152" s="200"/>
      <c r="D152" s="201">
        <v>909</v>
      </c>
      <c r="E152" s="202">
        <v>3400000000</v>
      </c>
      <c r="F152" s="202">
        <v>400</v>
      </c>
      <c r="G152" s="122">
        <f>G153</f>
        <v>0</v>
      </c>
      <c r="H152" s="122"/>
      <c r="I152" s="122">
        <f>I153</f>
        <v>1</v>
      </c>
      <c r="J152" s="122"/>
    </row>
    <row r="153" spans="1:10" customFormat="1" hidden="1" x14ac:dyDescent="0.2">
      <c r="A153" s="50"/>
      <c r="B153" s="49" t="s">
        <v>69</v>
      </c>
      <c r="C153" s="200"/>
      <c r="D153" s="201">
        <v>909</v>
      </c>
      <c r="E153" s="202">
        <v>3400000000</v>
      </c>
      <c r="F153" s="202">
        <v>410</v>
      </c>
      <c r="G153" s="122">
        <v>0</v>
      </c>
      <c r="H153" s="122"/>
      <c r="I153" s="122">
        <v>1</v>
      </c>
      <c r="J153" s="122"/>
    </row>
    <row r="154" spans="1:10" customFormat="1" ht="0.75" hidden="1" customHeight="1" x14ac:dyDescent="0.2">
      <c r="A154" s="50"/>
      <c r="B154" s="49" t="s">
        <v>98</v>
      </c>
      <c r="C154" s="200"/>
      <c r="D154" s="201">
        <v>801</v>
      </c>
      <c r="E154" s="202">
        <v>3400000000</v>
      </c>
      <c r="F154" s="202"/>
      <c r="G154" s="122">
        <f>G155+G159</f>
        <v>0</v>
      </c>
      <c r="H154" s="122">
        <f>H155+H159</f>
        <v>0</v>
      </c>
      <c r="I154" s="122">
        <f>I155+I159</f>
        <v>0</v>
      </c>
      <c r="J154" s="122">
        <f>J155+J159</f>
        <v>0</v>
      </c>
    </row>
    <row r="155" spans="1:10" customFormat="1" ht="63.75" hidden="1" x14ac:dyDescent="0.2">
      <c r="A155" s="50"/>
      <c r="B155" s="49" t="s">
        <v>64</v>
      </c>
      <c r="C155" s="200"/>
      <c r="D155" s="201">
        <v>801</v>
      </c>
      <c r="E155" s="202">
        <v>3400000000</v>
      </c>
      <c r="F155" s="202"/>
      <c r="G155" s="122">
        <f>G156</f>
        <v>0</v>
      </c>
      <c r="H155" s="122">
        <f>H156</f>
        <v>0</v>
      </c>
      <c r="I155" s="122">
        <f>I156</f>
        <v>0</v>
      </c>
      <c r="J155" s="122">
        <f>J156</f>
        <v>0</v>
      </c>
    </row>
    <row r="156" spans="1:10" customFormat="1" ht="25.5" hidden="1" x14ac:dyDescent="0.2">
      <c r="A156" s="50"/>
      <c r="B156" s="49" t="s">
        <v>72</v>
      </c>
      <c r="C156" s="200"/>
      <c r="D156" s="201">
        <v>801</v>
      </c>
      <c r="E156" s="202">
        <v>3400000000</v>
      </c>
      <c r="F156" s="202"/>
      <c r="G156" s="122">
        <f>G157</f>
        <v>0</v>
      </c>
      <c r="H156" s="122">
        <f t="shared" ref="H156:J157" si="13">H157</f>
        <v>0</v>
      </c>
      <c r="I156" s="122">
        <f>I157</f>
        <v>0</v>
      </c>
      <c r="J156" s="122">
        <f t="shared" si="13"/>
        <v>0</v>
      </c>
    </row>
    <row r="157" spans="1:10" customFormat="1" ht="25.5" hidden="1" x14ac:dyDescent="0.2">
      <c r="A157" s="50"/>
      <c r="B157" s="79" t="s">
        <v>68</v>
      </c>
      <c r="C157" s="208"/>
      <c r="D157" s="201">
        <v>801</v>
      </c>
      <c r="E157" s="202">
        <v>3400000000</v>
      </c>
      <c r="F157" s="202">
        <v>400</v>
      </c>
      <c r="G157" s="122">
        <f>G158</f>
        <v>0</v>
      </c>
      <c r="H157" s="122">
        <f t="shared" si="13"/>
        <v>0</v>
      </c>
      <c r="I157" s="122">
        <f>I158</f>
        <v>0</v>
      </c>
      <c r="J157" s="122">
        <f t="shared" si="13"/>
        <v>0</v>
      </c>
    </row>
    <row r="158" spans="1:10" customFormat="1" ht="38.25" hidden="1" x14ac:dyDescent="0.2">
      <c r="A158" s="50"/>
      <c r="B158" s="49" t="s">
        <v>109</v>
      </c>
      <c r="C158" s="200"/>
      <c r="D158" s="201">
        <v>801</v>
      </c>
      <c r="E158" s="202">
        <v>3400000000</v>
      </c>
      <c r="F158" s="202">
        <v>465</v>
      </c>
      <c r="G158" s="122"/>
      <c r="H158" s="122"/>
      <c r="I158" s="122"/>
      <c r="J158" s="122"/>
    </row>
    <row r="159" spans="1:10" customFormat="1" ht="76.5" hidden="1" x14ac:dyDescent="0.2">
      <c r="A159" s="50"/>
      <c r="B159" s="49" t="s">
        <v>48</v>
      </c>
      <c r="C159" s="200"/>
      <c r="D159" s="201">
        <v>801</v>
      </c>
      <c r="E159" s="202">
        <v>3400000000</v>
      </c>
      <c r="F159" s="202"/>
      <c r="G159" s="122">
        <f>G160</f>
        <v>0</v>
      </c>
      <c r="H159" s="122"/>
      <c r="I159" s="122">
        <f>I160</f>
        <v>0</v>
      </c>
      <c r="J159" s="122"/>
    </row>
    <row r="160" spans="1:10" customFormat="1" ht="51" hidden="1" x14ac:dyDescent="0.2">
      <c r="A160" s="50"/>
      <c r="B160" s="49" t="s">
        <v>100</v>
      </c>
      <c r="C160" s="200"/>
      <c r="D160" s="201">
        <v>801</v>
      </c>
      <c r="E160" s="202">
        <v>3400000000</v>
      </c>
      <c r="F160" s="202"/>
      <c r="G160" s="122">
        <f>G161</f>
        <v>0</v>
      </c>
      <c r="H160" s="122"/>
      <c r="I160" s="122">
        <f>I161</f>
        <v>0</v>
      </c>
      <c r="J160" s="122"/>
    </row>
    <row r="161" spans="1:10" customFormat="1" ht="25.5" hidden="1" x14ac:dyDescent="0.2">
      <c r="A161" s="50"/>
      <c r="B161" s="79" t="s">
        <v>68</v>
      </c>
      <c r="C161" s="208"/>
      <c r="D161" s="201">
        <v>801</v>
      </c>
      <c r="E161" s="202">
        <v>3400000000</v>
      </c>
      <c r="F161" s="202">
        <v>400</v>
      </c>
      <c r="G161" s="122"/>
      <c r="H161" s="122"/>
      <c r="I161" s="122"/>
      <c r="J161" s="122"/>
    </row>
    <row r="162" spans="1:10" customFormat="1" ht="38.25" hidden="1" x14ac:dyDescent="0.2">
      <c r="A162" s="50"/>
      <c r="B162" s="49" t="s">
        <v>109</v>
      </c>
      <c r="C162" s="200"/>
      <c r="D162" s="201">
        <v>801</v>
      </c>
      <c r="E162" s="202">
        <v>3400000000</v>
      </c>
      <c r="F162" s="202">
        <v>465</v>
      </c>
      <c r="G162" s="122"/>
      <c r="H162" s="122"/>
      <c r="I162" s="122"/>
      <c r="J162" s="122"/>
    </row>
    <row r="163" spans="1:10" customFormat="1" ht="25.5" customHeight="1" x14ac:dyDescent="0.2">
      <c r="A163" s="50"/>
      <c r="B163" s="49" t="s">
        <v>32</v>
      </c>
      <c r="C163" s="200" t="s">
        <v>317</v>
      </c>
      <c r="D163" s="201" t="s">
        <v>303</v>
      </c>
      <c r="E163" s="202">
        <v>3400000000</v>
      </c>
      <c r="F163" s="202">
        <v>200</v>
      </c>
      <c r="G163" s="122">
        <f>G164</f>
        <v>816.97900000000004</v>
      </c>
      <c r="H163" s="122">
        <f>H164</f>
        <v>0</v>
      </c>
      <c r="I163" s="122">
        <f>I164</f>
        <v>806.44299999999998</v>
      </c>
      <c r="J163" s="122">
        <f>J164</f>
        <v>0</v>
      </c>
    </row>
    <row r="164" spans="1:10" customFormat="1" ht="27.75" customHeight="1" x14ac:dyDescent="0.2">
      <c r="A164" s="50"/>
      <c r="B164" s="49" t="s">
        <v>33</v>
      </c>
      <c r="C164" s="200" t="s">
        <v>317</v>
      </c>
      <c r="D164" s="201" t="s">
        <v>303</v>
      </c>
      <c r="E164" s="202">
        <v>3400000000</v>
      </c>
      <c r="F164" s="202">
        <v>240</v>
      </c>
      <c r="G164" s="122">
        <f>SUM('прил 4 '!F158)</f>
        <v>816.97900000000004</v>
      </c>
      <c r="H164" s="122">
        <v>0</v>
      </c>
      <c r="I164" s="122">
        <f>SUM('прил 4 '!H158)</f>
        <v>806.44299999999998</v>
      </c>
      <c r="J164" s="122">
        <v>0</v>
      </c>
    </row>
    <row r="165" spans="1:10" customFormat="1" x14ac:dyDescent="0.2">
      <c r="A165" s="50"/>
      <c r="B165" s="49" t="s">
        <v>37</v>
      </c>
      <c r="C165" s="200" t="s">
        <v>317</v>
      </c>
      <c r="D165" s="201" t="s">
        <v>303</v>
      </c>
      <c r="E165" s="202">
        <v>3400000000</v>
      </c>
      <c r="F165" s="202">
        <v>500</v>
      </c>
      <c r="G165" s="122">
        <f>G166</f>
        <v>42.1</v>
      </c>
      <c r="H165" s="122">
        <f>H166</f>
        <v>0</v>
      </c>
      <c r="I165" s="122">
        <f>I166</f>
        <v>42.1</v>
      </c>
      <c r="J165" s="122">
        <f>J166</f>
        <v>0</v>
      </c>
    </row>
    <row r="166" spans="1:10" customFormat="1" x14ac:dyDescent="0.2">
      <c r="A166" s="50"/>
      <c r="B166" s="49" t="s">
        <v>38</v>
      </c>
      <c r="C166" s="200" t="s">
        <v>317</v>
      </c>
      <c r="D166" s="201" t="s">
        <v>303</v>
      </c>
      <c r="E166" s="202">
        <v>3400000000</v>
      </c>
      <c r="F166" s="202">
        <v>540</v>
      </c>
      <c r="G166" s="122">
        <f>SUM('прил 4 '!F160)</f>
        <v>42.1</v>
      </c>
      <c r="H166" s="122">
        <v>0</v>
      </c>
      <c r="I166" s="122">
        <f>SUM('прил 4 '!H160)</f>
        <v>42.1</v>
      </c>
      <c r="J166" s="122">
        <v>0</v>
      </c>
    </row>
    <row r="167" spans="1:10" customFormat="1" x14ac:dyDescent="0.2">
      <c r="A167" s="50"/>
      <c r="B167" s="49" t="s">
        <v>34</v>
      </c>
      <c r="C167" s="200" t="s">
        <v>317</v>
      </c>
      <c r="D167" s="201" t="s">
        <v>303</v>
      </c>
      <c r="E167" s="202">
        <v>3400000000</v>
      </c>
      <c r="F167" s="202">
        <v>800</v>
      </c>
      <c r="G167" s="122">
        <f>G168</f>
        <v>28.355</v>
      </c>
      <c r="H167" s="122">
        <f>H168</f>
        <v>0</v>
      </c>
      <c r="I167" s="122">
        <f>I168</f>
        <v>28.355</v>
      </c>
      <c r="J167" s="122">
        <f>J168</f>
        <v>0</v>
      </c>
    </row>
    <row r="168" spans="1:10" customFormat="1" x14ac:dyDescent="0.2">
      <c r="A168" s="50"/>
      <c r="B168" s="49" t="s">
        <v>35</v>
      </c>
      <c r="C168" s="200" t="s">
        <v>317</v>
      </c>
      <c r="D168" s="201" t="s">
        <v>303</v>
      </c>
      <c r="E168" s="202">
        <v>3400000000</v>
      </c>
      <c r="F168" s="202">
        <v>850</v>
      </c>
      <c r="G168" s="122">
        <f>SUM('прил 4 '!F162)</f>
        <v>28.355</v>
      </c>
      <c r="H168" s="122">
        <v>0</v>
      </c>
      <c r="I168" s="122">
        <f>SUM('прил 4 '!H162)</f>
        <v>28.355</v>
      </c>
      <c r="J168" s="122">
        <v>0</v>
      </c>
    </row>
    <row r="169" spans="1:10" customFormat="1" ht="38.25" hidden="1" x14ac:dyDescent="0.2">
      <c r="A169" s="50"/>
      <c r="B169" s="49" t="s">
        <v>105</v>
      </c>
      <c r="C169" s="200"/>
      <c r="D169" s="201">
        <v>1006</v>
      </c>
      <c r="E169" s="202">
        <v>3400000000</v>
      </c>
      <c r="F169" s="202"/>
      <c r="G169" s="122">
        <f>G170</f>
        <v>0</v>
      </c>
      <c r="H169" s="122">
        <f>H171</f>
        <v>0</v>
      </c>
      <c r="I169" s="122">
        <f>I170</f>
        <v>0</v>
      </c>
      <c r="J169" s="122">
        <f>J171</f>
        <v>0</v>
      </c>
    </row>
    <row r="170" spans="1:10" customFormat="1" ht="38.25" hidden="1" x14ac:dyDescent="0.2">
      <c r="A170" s="50"/>
      <c r="B170" s="26" t="s">
        <v>104</v>
      </c>
      <c r="C170" s="206"/>
      <c r="D170" s="201">
        <v>1006</v>
      </c>
      <c r="E170" s="202">
        <v>3400000000</v>
      </c>
      <c r="F170" s="202"/>
      <c r="G170" s="122">
        <f>G171</f>
        <v>0</v>
      </c>
      <c r="H170" s="122">
        <f>H171</f>
        <v>0</v>
      </c>
      <c r="I170" s="122">
        <f>I171</f>
        <v>0</v>
      </c>
      <c r="J170" s="122">
        <f>J171</f>
        <v>0</v>
      </c>
    </row>
    <row r="171" spans="1:10" customFormat="1" ht="25.5" hidden="1" x14ac:dyDescent="0.2">
      <c r="A171" s="50"/>
      <c r="B171" s="49" t="s">
        <v>44</v>
      </c>
      <c r="C171" s="200"/>
      <c r="D171" s="201">
        <v>1006</v>
      </c>
      <c r="E171" s="202">
        <v>3400000000</v>
      </c>
      <c r="F171" s="202">
        <v>600</v>
      </c>
      <c r="G171" s="122">
        <f>G172</f>
        <v>0</v>
      </c>
      <c r="H171" s="122">
        <f>H172</f>
        <v>0</v>
      </c>
      <c r="I171" s="122">
        <f>I172</f>
        <v>0</v>
      </c>
      <c r="J171" s="122">
        <f>J172</f>
        <v>0</v>
      </c>
    </row>
    <row r="172" spans="1:10" customFormat="1" hidden="1" x14ac:dyDescent="0.2">
      <c r="A172" s="50"/>
      <c r="B172" s="49" t="s">
        <v>45</v>
      </c>
      <c r="C172" s="200"/>
      <c r="D172" s="201">
        <v>1006</v>
      </c>
      <c r="E172" s="202">
        <v>3400000000</v>
      </c>
      <c r="F172" s="202">
        <v>620</v>
      </c>
      <c r="G172" s="122"/>
      <c r="H172" s="122"/>
      <c r="I172" s="122"/>
      <c r="J172" s="122"/>
    </row>
    <row r="173" spans="1:10" customFormat="1" ht="76.5" hidden="1" x14ac:dyDescent="0.2">
      <c r="A173" s="50"/>
      <c r="B173" s="49" t="s">
        <v>48</v>
      </c>
      <c r="C173" s="200"/>
      <c r="D173" s="201">
        <v>1006</v>
      </c>
      <c r="E173" s="202">
        <v>3400000000</v>
      </c>
      <c r="F173" s="202"/>
      <c r="G173" s="122">
        <f>G174</f>
        <v>0</v>
      </c>
      <c r="H173" s="122"/>
      <c r="I173" s="122">
        <f>I174</f>
        <v>0</v>
      </c>
      <c r="J173" s="122"/>
    </row>
    <row r="174" spans="1:10" customFormat="1" ht="38.25" hidden="1" x14ac:dyDescent="0.2">
      <c r="A174" s="50"/>
      <c r="B174" s="49" t="s">
        <v>108</v>
      </c>
      <c r="C174" s="200"/>
      <c r="D174" s="201">
        <v>1006</v>
      </c>
      <c r="E174" s="202">
        <v>3400000000</v>
      </c>
      <c r="F174" s="202"/>
      <c r="G174" s="122">
        <f>G175</f>
        <v>0</v>
      </c>
      <c r="H174" s="122"/>
      <c r="I174" s="122">
        <f>I175</f>
        <v>0</v>
      </c>
      <c r="J174" s="122"/>
    </row>
    <row r="175" spans="1:10" customFormat="1" ht="25.5" hidden="1" x14ac:dyDescent="0.2">
      <c r="A175" s="50"/>
      <c r="B175" s="49" t="s">
        <v>44</v>
      </c>
      <c r="C175" s="200"/>
      <c r="D175" s="201">
        <v>1006</v>
      </c>
      <c r="E175" s="202">
        <v>3400000000</v>
      </c>
      <c r="F175" s="202">
        <v>600</v>
      </c>
      <c r="G175" s="122">
        <f>G176</f>
        <v>0</v>
      </c>
      <c r="H175" s="122"/>
      <c r="I175" s="122">
        <f>I176</f>
        <v>0</v>
      </c>
      <c r="J175" s="122"/>
    </row>
    <row r="176" spans="1:10" customFormat="1" hidden="1" x14ac:dyDescent="0.2">
      <c r="A176" s="50"/>
      <c r="B176" s="49" t="s">
        <v>45</v>
      </c>
      <c r="C176" s="200"/>
      <c r="D176" s="201">
        <v>1006</v>
      </c>
      <c r="E176" s="202">
        <v>3400000000</v>
      </c>
      <c r="F176" s="202">
        <v>620</v>
      </c>
      <c r="G176" s="122"/>
      <c r="H176" s="122"/>
      <c r="I176" s="122"/>
      <c r="J176" s="122"/>
    </row>
    <row r="177" spans="1:10" customFormat="1" ht="13.5" customHeight="1" x14ac:dyDescent="0.2">
      <c r="A177" s="50"/>
      <c r="B177" s="226" t="s">
        <v>324</v>
      </c>
      <c r="C177" s="216" t="s">
        <v>308</v>
      </c>
      <c r="D177" s="231" t="s">
        <v>304</v>
      </c>
      <c r="E177" s="225"/>
      <c r="F177" s="225"/>
      <c r="G177" s="234">
        <f>SUM(G178)</f>
        <v>9.1229999999999993</v>
      </c>
      <c r="H177" s="234"/>
      <c r="I177" s="234">
        <f>SUM(I178)</f>
        <v>9.1229999999999993</v>
      </c>
      <c r="J177" s="234"/>
    </row>
    <row r="178" spans="1:10" customFormat="1" x14ac:dyDescent="0.2">
      <c r="A178" s="50"/>
      <c r="B178" s="64" t="s">
        <v>54</v>
      </c>
      <c r="C178" s="198" t="s">
        <v>308</v>
      </c>
      <c r="D178" s="229" t="s">
        <v>303</v>
      </c>
      <c r="E178" s="202"/>
      <c r="F178" s="199"/>
      <c r="G178" s="121">
        <f>G179</f>
        <v>9.1229999999999993</v>
      </c>
      <c r="H178" s="121">
        <f>H179</f>
        <v>0</v>
      </c>
      <c r="I178" s="121">
        <f>I179</f>
        <v>9.1229999999999993</v>
      </c>
      <c r="J178" s="121">
        <f>J179</f>
        <v>0</v>
      </c>
    </row>
    <row r="179" spans="1:10" customFormat="1" ht="53.25" customHeight="1" x14ac:dyDescent="0.2">
      <c r="A179" s="50"/>
      <c r="B179" s="49" t="s">
        <v>289</v>
      </c>
      <c r="C179" s="200" t="s">
        <v>308</v>
      </c>
      <c r="D179" s="201" t="s">
        <v>303</v>
      </c>
      <c r="E179" s="202">
        <v>3400000000</v>
      </c>
      <c r="F179" s="202"/>
      <c r="G179" s="122">
        <f>G185</f>
        <v>9.1229999999999993</v>
      </c>
      <c r="H179" s="122">
        <f>H185</f>
        <v>0</v>
      </c>
      <c r="I179" s="122">
        <f>I185</f>
        <v>9.1229999999999993</v>
      </c>
      <c r="J179" s="122">
        <f>J185</f>
        <v>0</v>
      </c>
    </row>
    <row r="180" spans="1:10" customFormat="1" ht="38.25" hidden="1" x14ac:dyDescent="0.2">
      <c r="A180" s="50"/>
      <c r="B180" s="49" t="s">
        <v>49</v>
      </c>
      <c r="C180" s="200"/>
      <c r="D180" s="201">
        <v>1101</v>
      </c>
      <c r="E180" s="202">
        <v>3400000000</v>
      </c>
      <c r="F180" s="202">
        <v>0</v>
      </c>
      <c r="G180" s="122">
        <v>0</v>
      </c>
      <c r="H180" s="122">
        <v>1</v>
      </c>
      <c r="I180" s="122">
        <v>2</v>
      </c>
      <c r="J180" s="122">
        <v>3</v>
      </c>
    </row>
    <row r="181" spans="1:10" customFormat="1" ht="38.25" hidden="1" x14ac:dyDescent="0.2">
      <c r="A181" s="50"/>
      <c r="B181" s="49" t="s">
        <v>43</v>
      </c>
      <c r="C181" s="200"/>
      <c r="D181" s="201">
        <v>1101</v>
      </c>
      <c r="E181" s="202">
        <v>3400000000</v>
      </c>
      <c r="F181" s="202">
        <v>0</v>
      </c>
      <c r="G181" s="122">
        <v>0</v>
      </c>
      <c r="H181" s="122">
        <v>0</v>
      </c>
      <c r="I181" s="122">
        <v>0</v>
      </c>
      <c r="J181" s="122">
        <v>0</v>
      </c>
    </row>
    <row r="182" spans="1:10" customFormat="1" ht="38.25" hidden="1" x14ac:dyDescent="0.2">
      <c r="A182" s="50"/>
      <c r="B182" s="49" t="s">
        <v>43</v>
      </c>
      <c r="C182" s="200"/>
      <c r="D182" s="201">
        <v>1101</v>
      </c>
      <c r="E182" s="202">
        <v>3400000000</v>
      </c>
      <c r="F182" s="202">
        <v>0</v>
      </c>
      <c r="G182" s="122">
        <v>0</v>
      </c>
      <c r="H182" s="122">
        <v>0</v>
      </c>
      <c r="I182" s="122">
        <v>0</v>
      </c>
      <c r="J182" s="122">
        <v>0</v>
      </c>
    </row>
    <row r="183" spans="1:10" customFormat="1" ht="38.25" hidden="1" x14ac:dyDescent="0.2">
      <c r="A183" s="50"/>
      <c r="B183" s="49" t="s">
        <v>43</v>
      </c>
      <c r="C183" s="200"/>
      <c r="D183" s="201">
        <v>1101</v>
      </c>
      <c r="E183" s="202">
        <v>3400000000</v>
      </c>
      <c r="F183" s="202">
        <v>0</v>
      </c>
      <c r="G183" s="122">
        <v>0</v>
      </c>
      <c r="H183" s="122">
        <v>0</v>
      </c>
      <c r="I183" s="122">
        <v>0</v>
      </c>
      <c r="J183" s="122">
        <v>0</v>
      </c>
    </row>
    <row r="184" spans="1:10" customFormat="1" ht="38.25" hidden="1" x14ac:dyDescent="0.2">
      <c r="A184" s="50"/>
      <c r="B184" s="49" t="s">
        <v>43</v>
      </c>
      <c r="C184" s="200"/>
      <c r="D184" s="201">
        <v>1101</v>
      </c>
      <c r="E184" s="202">
        <v>3400000000</v>
      </c>
      <c r="F184" s="202">
        <v>0</v>
      </c>
      <c r="G184" s="122">
        <v>0</v>
      </c>
      <c r="H184" s="122">
        <v>0</v>
      </c>
      <c r="I184" s="122">
        <v>0</v>
      </c>
      <c r="J184" s="122">
        <v>0</v>
      </c>
    </row>
    <row r="185" spans="1:10" customFormat="1" ht="14.25" customHeight="1" x14ac:dyDescent="0.2">
      <c r="A185" s="50"/>
      <c r="B185" s="49" t="s">
        <v>37</v>
      </c>
      <c r="C185" s="200" t="s">
        <v>308</v>
      </c>
      <c r="D185" s="201" t="s">
        <v>303</v>
      </c>
      <c r="E185" s="202">
        <v>3400000000</v>
      </c>
      <c r="F185" s="202">
        <v>500</v>
      </c>
      <c r="G185" s="122">
        <f>G186</f>
        <v>9.1229999999999993</v>
      </c>
      <c r="H185" s="122">
        <f>H186</f>
        <v>0</v>
      </c>
      <c r="I185" s="122">
        <f>I186</f>
        <v>9.1229999999999993</v>
      </c>
      <c r="J185" s="122">
        <f>J186</f>
        <v>0</v>
      </c>
    </row>
    <row r="186" spans="1:10" customFormat="1" x14ac:dyDescent="0.2">
      <c r="A186" s="50"/>
      <c r="B186" s="49" t="s">
        <v>38</v>
      </c>
      <c r="C186" s="200" t="s">
        <v>308</v>
      </c>
      <c r="D186" s="201" t="s">
        <v>303</v>
      </c>
      <c r="E186" s="202">
        <v>3400000000</v>
      </c>
      <c r="F186" s="202">
        <v>540</v>
      </c>
      <c r="G186" s="122">
        <f>SUM('прил 4 '!F179)</f>
        <v>9.1229999999999993</v>
      </c>
      <c r="H186" s="122">
        <v>0</v>
      </c>
      <c r="I186" s="122">
        <f>SUM('прил 4 '!H179)</f>
        <v>9.1229999999999993</v>
      </c>
      <c r="J186" s="122">
        <v>0</v>
      </c>
    </row>
    <row r="187" spans="1:10" customFormat="1" ht="80.25" hidden="1" customHeight="1" x14ac:dyDescent="0.2">
      <c r="A187" s="50"/>
      <c r="B187" s="49" t="s">
        <v>73</v>
      </c>
      <c r="C187" s="49"/>
      <c r="D187" s="68">
        <v>1101</v>
      </c>
      <c r="E187" s="69" t="s">
        <v>74</v>
      </c>
      <c r="F187" s="70"/>
      <c r="G187" s="122" t="e">
        <f>#REF!</f>
        <v>#REF!</v>
      </c>
      <c r="H187" s="122" t="e">
        <f>#REF!</f>
        <v>#REF!</v>
      </c>
      <c r="I187" s="122" t="e">
        <f>#REF!</f>
        <v>#REF!</v>
      </c>
      <c r="J187" s="122" t="e">
        <f>#REF!</f>
        <v>#REF!</v>
      </c>
    </row>
    <row r="188" spans="1:10" customFormat="1" ht="63.75" hidden="1" customHeight="1" x14ac:dyDescent="0.2">
      <c r="A188" s="50"/>
      <c r="B188" s="49" t="s">
        <v>50</v>
      </c>
      <c r="C188" s="49"/>
      <c r="D188" s="68">
        <v>1101</v>
      </c>
      <c r="E188" s="69" t="s">
        <v>86</v>
      </c>
      <c r="F188" s="70"/>
      <c r="G188" s="122" t="e">
        <f>#REF!</f>
        <v>#REF!</v>
      </c>
      <c r="H188" s="122" t="e">
        <f>#REF!</f>
        <v>#REF!</v>
      </c>
      <c r="I188" s="122" t="e">
        <f>#REF!</f>
        <v>#REF!</v>
      </c>
      <c r="J188" s="122" t="e">
        <f>#REF!</f>
        <v>#REF!</v>
      </c>
    </row>
    <row r="189" spans="1:10" customFormat="1" ht="0.75" hidden="1" customHeight="1" x14ac:dyDescent="0.2">
      <c r="A189" s="50"/>
      <c r="B189" s="49" t="s">
        <v>39</v>
      </c>
      <c r="C189" s="49"/>
      <c r="D189" s="68">
        <v>104</v>
      </c>
      <c r="E189" s="69">
        <v>9000000000</v>
      </c>
      <c r="F189" s="70"/>
      <c r="G189" s="122">
        <f t="shared" ref="G189:J191" si="14">G190</f>
        <v>0</v>
      </c>
      <c r="H189" s="122">
        <f t="shared" si="14"/>
        <v>0</v>
      </c>
      <c r="I189" s="122">
        <f t="shared" si="14"/>
        <v>0</v>
      </c>
      <c r="J189" s="122">
        <f t="shared" si="14"/>
        <v>0</v>
      </c>
    </row>
    <row r="190" spans="1:10" customFormat="1" ht="85.5" hidden="1" customHeight="1" x14ac:dyDescent="0.2">
      <c r="A190" s="50"/>
      <c r="B190" s="49" t="s">
        <v>120</v>
      </c>
      <c r="C190" s="49"/>
      <c r="D190" s="68">
        <v>104</v>
      </c>
      <c r="E190" s="69">
        <v>9010000000</v>
      </c>
      <c r="F190" s="70"/>
      <c r="G190" s="122">
        <f t="shared" si="14"/>
        <v>0</v>
      </c>
      <c r="H190" s="122">
        <f t="shared" si="14"/>
        <v>0</v>
      </c>
      <c r="I190" s="122">
        <f t="shared" si="14"/>
        <v>0</v>
      </c>
      <c r="J190" s="122">
        <f t="shared" si="14"/>
        <v>0</v>
      </c>
    </row>
    <row r="191" spans="1:10" customFormat="1" ht="65.25" hidden="1" customHeight="1" x14ac:dyDescent="0.2">
      <c r="A191" s="50"/>
      <c r="B191" s="49" t="s">
        <v>30</v>
      </c>
      <c r="C191" s="49"/>
      <c r="D191" s="68">
        <v>104</v>
      </c>
      <c r="E191" s="69">
        <v>9010000000</v>
      </c>
      <c r="F191" s="70">
        <v>100</v>
      </c>
      <c r="G191" s="122">
        <f t="shared" si="14"/>
        <v>0</v>
      </c>
      <c r="H191" s="122">
        <f t="shared" si="14"/>
        <v>0</v>
      </c>
      <c r="I191" s="122">
        <f t="shared" si="14"/>
        <v>0</v>
      </c>
      <c r="J191" s="122">
        <f t="shared" si="14"/>
        <v>0</v>
      </c>
    </row>
    <row r="192" spans="1:10" customFormat="1" ht="31.5" hidden="1" customHeight="1" x14ac:dyDescent="0.2">
      <c r="A192" s="50"/>
      <c r="B192" s="49" t="s">
        <v>31</v>
      </c>
      <c r="C192" s="49"/>
      <c r="D192" s="68">
        <v>104</v>
      </c>
      <c r="E192" s="69">
        <v>9010000000</v>
      </c>
      <c r="F192" s="70">
        <v>120</v>
      </c>
      <c r="G192" s="122"/>
      <c r="H192" s="122"/>
      <c r="I192" s="122"/>
      <c r="J192" s="122"/>
    </row>
    <row r="193" spans="1:10" customFormat="1" ht="38.25" hidden="1" x14ac:dyDescent="0.2">
      <c r="A193" s="50">
        <v>0</v>
      </c>
      <c r="B193" s="49" t="s">
        <v>43</v>
      </c>
      <c r="C193" s="49"/>
      <c r="D193" s="68">
        <v>1202</v>
      </c>
      <c r="E193" s="69" t="s">
        <v>25</v>
      </c>
      <c r="F193" s="70">
        <v>0</v>
      </c>
      <c r="G193" s="122">
        <v>0</v>
      </c>
      <c r="H193" s="122">
        <v>0</v>
      </c>
      <c r="I193" s="122">
        <v>0</v>
      </c>
      <c r="J193" s="122">
        <v>0</v>
      </c>
    </row>
    <row r="194" spans="1:10" s="11" customFormat="1" x14ac:dyDescent="0.2">
      <c r="A194" s="124"/>
      <c r="B194" s="267" t="s">
        <v>170</v>
      </c>
      <c r="C194" s="267"/>
      <c r="D194" s="267"/>
      <c r="E194" s="267"/>
      <c r="F194" s="268"/>
      <c r="G194" s="121">
        <f>SUM('прил 4 '!F187)</f>
        <v>206.048</v>
      </c>
      <c r="H194" s="121"/>
      <c r="I194" s="121">
        <f>SUM('прил 4 '!H187)</f>
        <v>422.935</v>
      </c>
      <c r="J194" s="121"/>
    </row>
    <row r="195" spans="1:10" ht="17.25" customHeight="1" x14ac:dyDescent="0.2">
      <c r="I195" s="47"/>
    </row>
    <row r="196" spans="1:10" x14ac:dyDescent="0.2">
      <c r="I196" s="47"/>
    </row>
  </sheetData>
  <sheetProtection selectLockedCells="1" selectUnlockedCells="1"/>
  <mergeCells count="13">
    <mergeCell ref="B194:F194"/>
    <mergeCell ref="A4:J4"/>
    <mergeCell ref="A7:J7"/>
    <mergeCell ref="A10:A12"/>
    <mergeCell ref="B10:B12"/>
    <mergeCell ref="D10:D12"/>
    <mergeCell ref="E10:E12"/>
    <mergeCell ref="F10:F12"/>
    <mergeCell ref="G10:J10"/>
    <mergeCell ref="G11:H11"/>
    <mergeCell ref="I11:J11"/>
    <mergeCell ref="B13:F13"/>
    <mergeCell ref="C10:C12"/>
  </mergeCells>
  <pageMargins left="0.59055118110236227" right="0.39370078740157483" top="0" bottom="0" header="0" footer="0"/>
  <pageSetup paperSize="9" firstPageNumber="0" orientation="landscape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50177" r:id="rId4" name="ToggleButton1">
          <controlPr defaultSize="0" print="0" autoLine="0" r:id="rId5">
            <anchor moveWithCells="1">
              <from>
                <xdr:col>51</xdr:col>
                <xdr:colOff>476250</xdr:colOff>
                <xdr:row>0</xdr:row>
                <xdr:rowOff>0</xdr:rowOff>
              </from>
              <to>
                <xdr:col>57</xdr:col>
                <xdr:colOff>66675</xdr:colOff>
                <xdr:row>1</xdr:row>
                <xdr:rowOff>171450</xdr:rowOff>
              </to>
            </anchor>
          </controlPr>
        </control>
      </mc:Choice>
      <mc:Fallback>
        <control shapeId="50177" r:id="rId4" name="ToggleButton1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4"/>
  <dimension ref="A1:F49"/>
  <sheetViews>
    <sheetView view="pageBreakPreview" zoomScaleSheetLayoutView="100" workbookViewId="0">
      <selection activeCell="F40" sqref="F40"/>
    </sheetView>
  </sheetViews>
  <sheetFormatPr defaultColWidth="9.140625" defaultRowHeight="12.75" x14ac:dyDescent="0.2"/>
  <cols>
    <col min="1" max="1" width="8.7109375" style="4" customWidth="1"/>
    <col min="2" max="2" width="30.7109375" style="4" customWidth="1"/>
    <col min="3" max="3" width="54.140625" style="4" customWidth="1"/>
    <col min="4" max="4" width="11.7109375" style="4" customWidth="1"/>
    <col min="5" max="5" width="11.28515625" style="21" customWidth="1"/>
    <col min="6" max="6" width="11.85546875" style="21" customWidth="1"/>
    <col min="7" max="7" width="14.7109375" style="4" customWidth="1"/>
    <col min="8" max="16384" width="9.140625" style="4"/>
  </cols>
  <sheetData>
    <row r="1" spans="1:6" customFormat="1" x14ac:dyDescent="0.2">
      <c r="A1" s="244" t="s">
        <v>167</v>
      </c>
      <c r="B1" s="244"/>
      <c r="C1" s="244"/>
      <c r="D1" s="244"/>
      <c r="E1" s="244"/>
      <c r="F1" s="244"/>
    </row>
    <row r="2" spans="1:6" customFormat="1" x14ac:dyDescent="0.2">
      <c r="A2" s="244" t="s">
        <v>122</v>
      </c>
      <c r="B2" s="244"/>
      <c r="C2" s="244"/>
      <c r="D2" s="244"/>
      <c r="E2" s="244"/>
      <c r="F2" s="244"/>
    </row>
    <row r="3" spans="1:6" customFormat="1" x14ac:dyDescent="0.2">
      <c r="A3" s="244" t="s">
        <v>172</v>
      </c>
      <c r="B3" s="244"/>
      <c r="C3" s="244"/>
      <c r="D3" s="244"/>
      <c r="E3" s="244"/>
      <c r="F3" s="244"/>
    </row>
    <row r="4" spans="1:6" customFormat="1" x14ac:dyDescent="0.2">
      <c r="A4" s="244" t="s">
        <v>128</v>
      </c>
      <c r="B4" s="244"/>
      <c r="C4" s="244"/>
      <c r="D4" s="244"/>
      <c r="E4" s="244"/>
      <c r="F4" s="244"/>
    </row>
    <row r="5" spans="1:6" customFormat="1" x14ac:dyDescent="0.2">
      <c r="A5" s="244" t="s">
        <v>279</v>
      </c>
      <c r="B5" s="244"/>
      <c r="C5" s="244"/>
      <c r="D5" s="244"/>
      <c r="E5" s="244"/>
      <c r="F5" s="244"/>
    </row>
    <row r="6" spans="1:6" customFormat="1" x14ac:dyDescent="0.2">
      <c r="A6" s="114"/>
      <c r="B6" s="114"/>
      <c r="C6" s="114"/>
      <c r="D6" s="114"/>
    </row>
    <row r="7" spans="1:6" customFormat="1" ht="34.5" hidden="1" customHeight="1" x14ac:dyDescent="0.2">
      <c r="A7" s="50">
        <v>0</v>
      </c>
      <c r="B7" s="51" t="s">
        <v>1</v>
      </c>
      <c r="C7" s="52">
        <v>0</v>
      </c>
      <c r="D7" s="54">
        <v>0</v>
      </c>
    </row>
    <row r="8" spans="1:6" customFormat="1" ht="30.75" customHeight="1" x14ac:dyDescent="0.2">
      <c r="A8" s="245" t="s">
        <v>287</v>
      </c>
      <c r="B8" s="245"/>
      <c r="C8" s="245"/>
      <c r="D8" s="245"/>
      <c r="E8" s="245"/>
      <c r="F8" s="245"/>
    </row>
    <row r="9" spans="1:6" customFormat="1" ht="12" customHeight="1" x14ac:dyDescent="0.2">
      <c r="A9" s="55"/>
      <c r="B9" s="56"/>
      <c r="C9" s="57"/>
      <c r="D9" s="114"/>
      <c r="F9" s="129" t="s">
        <v>174</v>
      </c>
    </row>
    <row r="10" spans="1:6" customFormat="1" ht="17.25" customHeight="1" x14ac:dyDescent="0.2">
      <c r="A10" s="257" t="s">
        <v>175</v>
      </c>
      <c r="B10" s="258" t="s">
        <v>176</v>
      </c>
      <c r="C10" s="259" t="s">
        <v>177</v>
      </c>
      <c r="D10" s="271" t="s">
        <v>178</v>
      </c>
      <c r="E10" s="271"/>
      <c r="F10" s="271"/>
    </row>
    <row r="11" spans="1:6" customFormat="1" ht="24" customHeight="1" x14ac:dyDescent="0.2">
      <c r="A11" s="257"/>
      <c r="B11" s="258"/>
      <c r="C11" s="259"/>
      <c r="D11" s="275" t="s">
        <v>136</v>
      </c>
      <c r="E11" s="275" t="s">
        <v>165</v>
      </c>
      <c r="F11" s="275" t="s">
        <v>281</v>
      </c>
    </row>
    <row r="12" spans="1:6" customFormat="1" ht="21" customHeight="1" x14ac:dyDescent="0.2">
      <c r="A12" s="257"/>
      <c r="B12" s="258"/>
      <c r="C12" s="259"/>
      <c r="D12" s="276"/>
      <c r="E12" s="276"/>
      <c r="F12" s="276"/>
    </row>
    <row r="13" spans="1:6" customFormat="1" hidden="1" x14ac:dyDescent="0.2">
      <c r="A13" s="59"/>
      <c r="B13" s="60"/>
      <c r="C13" s="61" t="s">
        <v>7</v>
      </c>
      <c r="D13" s="119"/>
      <c r="E13" s="130"/>
      <c r="F13" s="130"/>
    </row>
    <row r="14" spans="1:6" customFormat="1" ht="21" hidden="1" customHeight="1" x14ac:dyDescent="0.2">
      <c r="A14" s="115"/>
      <c r="B14" s="131"/>
      <c r="C14" s="132"/>
      <c r="D14" s="133"/>
      <c r="E14" s="134"/>
      <c r="F14" s="135"/>
    </row>
    <row r="15" spans="1:6" customFormat="1" ht="33" customHeight="1" x14ac:dyDescent="0.2">
      <c r="A15" s="50">
        <v>532</v>
      </c>
      <c r="B15" s="136" t="s">
        <v>180</v>
      </c>
      <c r="C15" s="137" t="s">
        <v>181</v>
      </c>
      <c r="D15" s="138" t="s">
        <v>179</v>
      </c>
      <c r="E15" s="139" t="s">
        <v>179</v>
      </c>
      <c r="F15" s="140" t="s">
        <v>179</v>
      </c>
    </row>
    <row r="16" spans="1:6" customFormat="1" ht="43.5" customHeight="1" x14ac:dyDescent="0.2">
      <c r="A16" s="50">
        <v>532</v>
      </c>
      <c r="B16" s="131" t="s">
        <v>182</v>
      </c>
      <c r="C16" s="132" t="s">
        <v>183</v>
      </c>
      <c r="D16" s="133" t="s">
        <v>179</v>
      </c>
      <c r="E16" s="134" t="s">
        <v>179</v>
      </c>
      <c r="F16" s="135" t="s">
        <v>179</v>
      </c>
    </row>
    <row r="17" spans="1:6" customFormat="1" ht="42.75" customHeight="1" x14ac:dyDescent="0.2">
      <c r="A17" s="50">
        <v>532</v>
      </c>
      <c r="B17" s="136" t="s">
        <v>184</v>
      </c>
      <c r="C17" s="137" t="s">
        <v>185</v>
      </c>
      <c r="D17" s="138" t="s">
        <v>179</v>
      </c>
      <c r="E17" s="139" t="s">
        <v>179</v>
      </c>
      <c r="F17" s="140" t="s">
        <v>179</v>
      </c>
    </row>
    <row r="18" spans="1:6" customFormat="1" ht="42.75" customHeight="1" x14ac:dyDescent="0.2">
      <c r="A18" s="50">
        <v>532</v>
      </c>
      <c r="B18" s="141" t="s">
        <v>186</v>
      </c>
      <c r="C18" s="142" t="s">
        <v>187</v>
      </c>
      <c r="D18" s="138" t="s">
        <v>179</v>
      </c>
      <c r="E18" s="139" t="s">
        <v>179</v>
      </c>
      <c r="F18" s="140" t="s">
        <v>179</v>
      </c>
    </row>
    <row r="19" spans="1:6" customFormat="1" ht="42.75" customHeight="1" x14ac:dyDescent="0.2">
      <c r="A19" s="50">
        <v>532</v>
      </c>
      <c r="B19" s="143" t="s">
        <v>188</v>
      </c>
      <c r="C19" s="144" t="s">
        <v>189</v>
      </c>
      <c r="D19" s="138" t="s">
        <v>179</v>
      </c>
      <c r="E19" s="139" t="s">
        <v>179</v>
      </c>
      <c r="F19" s="140" t="s">
        <v>179</v>
      </c>
    </row>
    <row r="20" spans="1:6" customFormat="1" ht="42.75" customHeight="1" x14ac:dyDescent="0.2">
      <c r="A20" s="50">
        <v>532</v>
      </c>
      <c r="B20" s="141" t="s">
        <v>190</v>
      </c>
      <c r="C20" s="142" t="s">
        <v>191</v>
      </c>
      <c r="D20" s="138" t="s">
        <v>179</v>
      </c>
      <c r="E20" s="139" t="s">
        <v>179</v>
      </c>
      <c r="F20" s="140" t="s">
        <v>179</v>
      </c>
    </row>
    <row r="21" spans="1:6" customFormat="1" ht="28.5" customHeight="1" x14ac:dyDescent="0.2">
      <c r="A21" s="115">
        <v>532</v>
      </c>
      <c r="B21" s="145" t="s">
        <v>192</v>
      </c>
      <c r="C21" s="146" t="s">
        <v>193</v>
      </c>
      <c r="D21" s="147" t="s">
        <v>179</v>
      </c>
      <c r="E21" s="148" t="s">
        <v>179</v>
      </c>
      <c r="F21" s="149" t="s">
        <v>179</v>
      </c>
    </row>
    <row r="22" spans="1:6" customFormat="1" ht="27" customHeight="1" x14ac:dyDescent="0.2">
      <c r="A22" s="50">
        <v>532</v>
      </c>
      <c r="B22" s="141" t="s">
        <v>194</v>
      </c>
      <c r="C22" s="142" t="s">
        <v>195</v>
      </c>
      <c r="D22" s="138" t="s">
        <v>179</v>
      </c>
      <c r="E22" s="139" t="s">
        <v>179</v>
      </c>
      <c r="F22" s="140" t="s">
        <v>179</v>
      </c>
    </row>
    <row r="23" spans="1:6" customFormat="1" ht="35.25" customHeight="1" x14ac:dyDescent="0.2">
      <c r="A23" s="50">
        <v>532</v>
      </c>
      <c r="B23" s="143" t="s">
        <v>196</v>
      </c>
      <c r="C23" s="144" t="s">
        <v>197</v>
      </c>
      <c r="D23" s="138" t="s">
        <v>179</v>
      </c>
      <c r="E23" s="139" t="s">
        <v>179</v>
      </c>
      <c r="F23" s="140" t="s">
        <v>179</v>
      </c>
    </row>
    <row r="24" spans="1:6" customFormat="1" ht="31.5" customHeight="1" x14ac:dyDescent="0.2">
      <c r="A24" s="50">
        <v>532</v>
      </c>
      <c r="B24" s="141" t="s">
        <v>198</v>
      </c>
      <c r="C24" s="142" t="s">
        <v>199</v>
      </c>
      <c r="D24" s="138" t="s">
        <v>179</v>
      </c>
      <c r="E24" s="139" t="s">
        <v>179</v>
      </c>
      <c r="F24" s="140" t="s">
        <v>179</v>
      </c>
    </row>
    <row r="25" spans="1:6" customFormat="1" ht="35.25" customHeight="1" x14ac:dyDescent="0.2">
      <c r="A25" s="50">
        <v>532</v>
      </c>
      <c r="B25" s="143" t="s">
        <v>200</v>
      </c>
      <c r="C25" s="144" t="s">
        <v>201</v>
      </c>
      <c r="D25" s="138" t="s">
        <v>179</v>
      </c>
      <c r="E25" s="139" t="s">
        <v>179</v>
      </c>
      <c r="F25" s="140" t="s">
        <v>179</v>
      </c>
    </row>
    <row r="26" spans="1:6" customFormat="1" ht="33.75" customHeight="1" x14ac:dyDescent="0.2">
      <c r="A26" s="115">
        <v>532</v>
      </c>
      <c r="B26" s="131" t="s">
        <v>202</v>
      </c>
      <c r="C26" s="132" t="s">
        <v>203</v>
      </c>
      <c r="D26" s="133" t="s">
        <v>179</v>
      </c>
      <c r="E26" s="134" t="s">
        <v>179</v>
      </c>
      <c r="F26" s="135" t="s">
        <v>179</v>
      </c>
    </row>
    <row r="27" spans="1:6" customFormat="1" ht="40.5" customHeight="1" x14ac:dyDescent="0.2">
      <c r="A27" s="50">
        <v>532</v>
      </c>
      <c r="B27" s="143" t="s">
        <v>204</v>
      </c>
      <c r="C27" s="144" t="s">
        <v>205</v>
      </c>
      <c r="D27" s="138" t="s">
        <v>179</v>
      </c>
      <c r="E27" s="139" t="s">
        <v>179</v>
      </c>
      <c r="F27" s="140" t="s">
        <v>179</v>
      </c>
    </row>
    <row r="28" spans="1:6" customFormat="1" ht="40.5" customHeight="1" x14ac:dyDescent="0.2">
      <c r="A28" s="50">
        <v>532</v>
      </c>
      <c r="B28" s="141" t="s">
        <v>206</v>
      </c>
      <c r="C28" s="142" t="s">
        <v>207</v>
      </c>
      <c r="D28" s="138" t="s">
        <v>179</v>
      </c>
      <c r="E28" s="139" t="s">
        <v>179</v>
      </c>
      <c r="F28" s="140" t="s">
        <v>179</v>
      </c>
    </row>
    <row r="29" spans="1:6" customFormat="1" ht="40.5" customHeight="1" x14ac:dyDescent="0.2">
      <c r="A29" s="50">
        <v>532</v>
      </c>
      <c r="B29" s="143" t="s">
        <v>208</v>
      </c>
      <c r="C29" s="144" t="s">
        <v>209</v>
      </c>
      <c r="D29" s="138" t="s">
        <v>179</v>
      </c>
      <c r="E29" s="139" t="s">
        <v>179</v>
      </c>
      <c r="F29" s="140" t="s">
        <v>179</v>
      </c>
    </row>
    <row r="30" spans="1:6" customFormat="1" ht="40.5" customHeight="1" x14ac:dyDescent="0.2">
      <c r="A30" s="50">
        <v>532</v>
      </c>
      <c r="B30" s="141" t="s">
        <v>210</v>
      </c>
      <c r="C30" s="142" t="s">
        <v>211</v>
      </c>
      <c r="D30" s="138" t="s">
        <v>179</v>
      </c>
      <c r="E30" s="139" t="s">
        <v>179</v>
      </c>
      <c r="F30" s="140" t="s">
        <v>179</v>
      </c>
    </row>
    <row r="31" spans="1:6" customFormat="1" ht="40.5" customHeight="1" x14ac:dyDescent="0.2">
      <c r="A31" s="50">
        <v>532</v>
      </c>
      <c r="B31" s="143" t="s">
        <v>212</v>
      </c>
      <c r="C31" s="144" t="s">
        <v>213</v>
      </c>
      <c r="D31" s="138" t="s">
        <v>179</v>
      </c>
      <c r="E31" s="139" t="s">
        <v>179</v>
      </c>
      <c r="F31" s="140" t="s">
        <v>179</v>
      </c>
    </row>
    <row r="32" spans="1:6" customFormat="1" ht="32.25" customHeight="1" x14ac:dyDescent="0.2">
      <c r="A32" s="115">
        <v>532</v>
      </c>
      <c r="B32" s="131" t="s">
        <v>214</v>
      </c>
      <c r="C32" s="132" t="s">
        <v>215</v>
      </c>
      <c r="D32" s="133" t="s">
        <v>179</v>
      </c>
      <c r="E32" s="134" t="s">
        <v>179</v>
      </c>
      <c r="F32" s="135" t="s">
        <v>179</v>
      </c>
    </row>
    <row r="33" spans="1:6" customFormat="1" ht="22.5" customHeight="1" x14ac:dyDescent="0.2">
      <c r="A33" s="50">
        <v>532</v>
      </c>
      <c r="B33" s="143" t="s">
        <v>216</v>
      </c>
      <c r="C33" s="144" t="s">
        <v>217</v>
      </c>
      <c r="D33" s="150">
        <f t="shared" ref="D33:F35" si="0">SUM(D34)</f>
        <v>-10874.219000000001</v>
      </c>
      <c r="E33" s="150">
        <f t="shared" si="0"/>
        <v>-9518.0679999999993</v>
      </c>
      <c r="F33" s="150">
        <f t="shared" si="0"/>
        <v>-9752.8529999999992</v>
      </c>
    </row>
    <row r="34" spans="1:6" customFormat="1" ht="22.5" customHeight="1" x14ac:dyDescent="0.2">
      <c r="A34" s="50">
        <v>532</v>
      </c>
      <c r="B34" s="141" t="s">
        <v>218</v>
      </c>
      <c r="C34" s="142" t="s">
        <v>219</v>
      </c>
      <c r="D34" s="150">
        <f t="shared" si="0"/>
        <v>-10874.219000000001</v>
      </c>
      <c r="E34" s="150">
        <f t="shared" si="0"/>
        <v>-9518.0679999999993</v>
      </c>
      <c r="F34" s="150">
        <f t="shared" si="0"/>
        <v>-9752.8529999999992</v>
      </c>
    </row>
    <row r="35" spans="1:6" customFormat="1" ht="22.5" customHeight="1" x14ac:dyDescent="0.2">
      <c r="A35" s="50">
        <v>532</v>
      </c>
      <c r="B35" s="143" t="s">
        <v>220</v>
      </c>
      <c r="C35" s="144" t="s">
        <v>221</v>
      </c>
      <c r="D35" s="150">
        <f t="shared" si="0"/>
        <v>-10874.219000000001</v>
      </c>
      <c r="E35" s="150">
        <f t="shared" si="0"/>
        <v>-9518.0679999999993</v>
      </c>
      <c r="F35" s="150">
        <f t="shared" si="0"/>
        <v>-9752.8529999999992</v>
      </c>
    </row>
    <row r="36" spans="1:6" customFormat="1" ht="40.5" customHeight="1" x14ac:dyDescent="0.2">
      <c r="A36" s="50">
        <v>532</v>
      </c>
      <c r="B36" s="141" t="s">
        <v>222</v>
      </c>
      <c r="C36" s="142" t="s">
        <v>223</v>
      </c>
      <c r="D36" s="150">
        <f>SUM(-'доходы  прил 1 '!C10)</f>
        <v>-10874.219000000001</v>
      </c>
      <c r="E36" s="150">
        <f>SUM(-'доходы  прил 1 '!D10)</f>
        <v>-9518.0679999999993</v>
      </c>
      <c r="F36" s="150">
        <f>SUM(-'доходы  прил 1 '!E10)</f>
        <v>-9752.8529999999992</v>
      </c>
    </row>
    <row r="37" spans="1:6" customFormat="1" ht="23.25" customHeight="1" x14ac:dyDescent="0.2">
      <c r="A37" s="50">
        <v>532</v>
      </c>
      <c r="B37" s="143" t="s">
        <v>224</v>
      </c>
      <c r="C37" s="144" t="s">
        <v>225</v>
      </c>
      <c r="D37" s="150">
        <f t="shared" ref="D37:F39" si="1">SUM(D38)</f>
        <v>10874.219000000001</v>
      </c>
      <c r="E37" s="150">
        <f t="shared" si="1"/>
        <v>9518.0680000000011</v>
      </c>
      <c r="F37" s="150">
        <f t="shared" si="1"/>
        <v>9752.8529999999992</v>
      </c>
    </row>
    <row r="38" spans="1:6" customFormat="1" ht="23.25" customHeight="1" x14ac:dyDescent="0.2">
      <c r="A38" s="50">
        <v>532</v>
      </c>
      <c r="B38" s="141" t="s">
        <v>226</v>
      </c>
      <c r="C38" s="142" t="s">
        <v>227</v>
      </c>
      <c r="D38" s="150">
        <f t="shared" si="1"/>
        <v>10874.219000000001</v>
      </c>
      <c r="E38" s="150">
        <f t="shared" si="1"/>
        <v>9518.0680000000011</v>
      </c>
      <c r="F38" s="150">
        <f t="shared" si="1"/>
        <v>9752.8529999999992</v>
      </c>
    </row>
    <row r="39" spans="1:6" customFormat="1" ht="29.25" customHeight="1" x14ac:dyDescent="0.2">
      <c r="A39" s="50">
        <v>532</v>
      </c>
      <c r="B39" s="143" t="s">
        <v>228</v>
      </c>
      <c r="C39" s="144" t="s">
        <v>229</v>
      </c>
      <c r="D39" s="150">
        <f t="shared" si="1"/>
        <v>10874.219000000001</v>
      </c>
      <c r="E39" s="150">
        <f t="shared" si="1"/>
        <v>9518.0680000000011</v>
      </c>
      <c r="F39" s="150">
        <f t="shared" si="1"/>
        <v>9752.8529999999992</v>
      </c>
    </row>
    <row r="40" spans="1:6" customFormat="1" ht="29.25" customHeight="1" x14ac:dyDescent="0.2">
      <c r="A40" s="50">
        <v>532</v>
      </c>
      <c r="B40" s="141" t="s">
        <v>230</v>
      </c>
      <c r="C40" s="142" t="s">
        <v>231</v>
      </c>
      <c r="D40" s="150">
        <f>SUM('Функ.прил 3'!G14)</f>
        <v>10874.219000000001</v>
      </c>
      <c r="E40" s="151">
        <f>SUM('прил 5'!G13)</f>
        <v>9518.0680000000011</v>
      </c>
      <c r="F40" s="151">
        <f>SUM('прил 5'!I13)</f>
        <v>9752.8529999999992</v>
      </c>
    </row>
    <row r="41" spans="1:6" customFormat="1" ht="33" customHeight="1" x14ac:dyDescent="0.2">
      <c r="A41" s="115">
        <v>532</v>
      </c>
      <c r="B41" s="131" t="s">
        <v>232</v>
      </c>
      <c r="C41" s="132" t="s">
        <v>233</v>
      </c>
      <c r="D41" s="133" t="s">
        <v>179</v>
      </c>
      <c r="E41" s="134" t="s">
        <v>179</v>
      </c>
      <c r="F41" s="135" t="s">
        <v>179</v>
      </c>
    </row>
    <row r="42" spans="1:6" customFormat="1" ht="33" customHeight="1" x14ac:dyDescent="0.2">
      <c r="A42" s="50">
        <v>532</v>
      </c>
      <c r="B42" s="143" t="s">
        <v>234</v>
      </c>
      <c r="C42" s="144" t="s">
        <v>235</v>
      </c>
      <c r="D42" s="138" t="s">
        <v>179</v>
      </c>
      <c r="E42" s="139" t="s">
        <v>179</v>
      </c>
      <c r="F42" s="140" t="s">
        <v>179</v>
      </c>
    </row>
    <row r="43" spans="1:6" s="11" customFormat="1" ht="33" customHeight="1" x14ac:dyDescent="0.2">
      <c r="A43" s="50">
        <v>532</v>
      </c>
      <c r="B43" s="141" t="s">
        <v>236</v>
      </c>
      <c r="C43" s="142" t="s">
        <v>237</v>
      </c>
      <c r="D43" s="138" t="s">
        <v>179</v>
      </c>
      <c r="E43" s="139" t="s">
        <v>179</v>
      </c>
      <c r="F43" s="140" t="s">
        <v>179</v>
      </c>
    </row>
    <row r="44" spans="1:6" customFormat="1" ht="31.5" customHeight="1" x14ac:dyDescent="0.2">
      <c r="A44" s="50">
        <v>532</v>
      </c>
      <c r="B44" s="143" t="s">
        <v>238</v>
      </c>
      <c r="C44" s="144" t="s">
        <v>239</v>
      </c>
      <c r="D44" s="138" t="s">
        <v>179</v>
      </c>
      <c r="E44" s="139" t="s">
        <v>179</v>
      </c>
      <c r="F44" s="140" t="s">
        <v>179</v>
      </c>
    </row>
    <row r="45" spans="1:6" customFormat="1" ht="40.5" customHeight="1" x14ac:dyDescent="0.2">
      <c r="A45" s="50">
        <v>532</v>
      </c>
      <c r="B45" s="141" t="s">
        <v>240</v>
      </c>
      <c r="C45" s="142" t="s">
        <v>241</v>
      </c>
      <c r="D45" s="138" t="s">
        <v>179</v>
      </c>
      <c r="E45" s="139" t="s">
        <v>179</v>
      </c>
      <c r="F45" s="140" t="s">
        <v>179</v>
      </c>
    </row>
    <row r="46" spans="1:6" customFormat="1" ht="27.75" customHeight="1" x14ac:dyDescent="0.2">
      <c r="A46" s="50">
        <v>532</v>
      </c>
      <c r="B46" s="152" t="s">
        <v>242</v>
      </c>
      <c r="C46" s="153" t="s">
        <v>243</v>
      </c>
      <c r="D46" s="138" t="s">
        <v>179</v>
      </c>
      <c r="E46" s="139" t="s">
        <v>179</v>
      </c>
      <c r="F46" s="140" t="s">
        <v>179</v>
      </c>
    </row>
    <row r="47" spans="1:6" customFormat="1" ht="27.75" customHeight="1" x14ac:dyDescent="0.2">
      <c r="A47" s="50">
        <v>532</v>
      </c>
      <c r="B47" s="141" t="s">
        <v>244</v>
      </c>
      <c r="C47" s="142" t="s">
        <v>245</v>
      </c>
      <c r="D47" s="138" t="s">
        <v>179</v>
      </c>
      <c r="E47" s="139" t="s">
        <v>179</v>
      </c>
      <c r="F47" s="140" t="s">
        <v>179</v>
      </c>
    </row>
    <row r="48" spans="1:6" customFormat="1" ht="40.5" customHeight="1" x14ac:dyDescent="0.2">
      <c r="A48" s="50">
        <v>532</v>
      </c>
      <c r="B48" s="141" t="s">
        <v>246</v>
      </c>
      <c r="C48" s="142" t="s">
        <v>247</v>
      </c>
      <c r="D48" s="138" t="s">
        <v>179</v>
      </c>
      <c r="E48" s="139" t="s">
        <v>179</v>
      </c>
      <c r="F48" s="140" t="s">
        <v>179</v>
      </c>
    </row>
    <row r="49" spans="1:6" customFormat="1" ht="15.75" customHeight="1" x14ac:dyDescent="0.2">
      <c r="A49" s="50"/>
      <c r="B49" s="106"/>
      <c r="C49" s="154"/>
      <c r="D49" s="71"/>
      <c r="E49" s="71"/>
      <c r="F49" s="71"/>
    </row>
  </sheetData>
  <sheetProtection selectLockedCells="1" selectUnlockedCells="1"/>
  <mergeCells count="13">
    <mergeCell ref="A10:A12"/>
    <mergeCell ref="B10:B12"/>
    <mergeCell ref="C10:C12"/>
    <mergeCell ref="D10:F10"/>
    <mergeCell ref="D11:D12"/>
    <mergeCell ref="E11:E12"/>
    <mergeCell ref="F11:F12"/>
    <mergeCell ref="A8:F8"/>
    <mergeCell ref="A1:F1"/>
    <mergeCell ref="A2:F2"/>
    <mergeCell ref="A3:F3"/>
    <mergeCell ref="A4:F4"/>
    <mergeCell ref="A5:F5"/>
  </mergeCells>
  <pageMargins left="0.59055118110236227" right="0.39370078740157483" top="0" bottom="0" header="0" footer="0"/>
  <pageSetup paperSize="9" firstPageNumber="0" orientation="landscape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8673" r:id="rId4" name="ToggleButton1">
          <controlPr defaultSize="0" print="0" autoLine="0" r:id="rId5">
            <anchor moveWithCells="1">
              <from>
                <xdr:col>46</xdr:col>
                <xdr:colOff>476250</xdr:colOff>
                <xdr:row>0</xdr:row>
                <xdr:rowOff>0</xdr:rowOff>
              </from>
              <to>
                <xdr:col>52</xdr:col>
                <xdr:colOff>66675</xdr:colOff>
                <xdr:row>2</xdr:row>
                <xdr:rowOff>28575</xdr:rowOff>
              </to>
            </anchor>
          </controlPr>
        </control>
      </mc:Choice>
      <mc:Fallback>
        <control shapeId="28673" r:id="rId4" name="ToggleButton1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5"/>
  <dimension ref="A1:E25"/>
  <sheetViews>
    <sheetView view="pageBreakPreview" topLeftCell="A8" zoomScaleSheetLayoutView="100" workbookViewId="0">
      <selection activeCell="D23" sqref="D23"/>
    </sheetView>
  </sheetViews>
  <sheetFormatPr defaultColWidth="9.140625" defaultRowHeight="12.75" x14ac:dyDescent="0.2"/>
  <cols>
    <col min="1" max="1" width="5.7109375" style="4" customWidth="1"/>
    <col min="2" max="2" width="67.5703125" style="4" customWidth="1"/>
    <col min="3" max="3" width="22.5703125" style="4" customWidth="1"/>
    <col min="4" max="4" width="22.85546875" style="4" customWidth="1"/>
    <col min="5" max="5" width="11.85546875" style="21" hidden="1" customWidth="1"/>
    <col min="6" max="6" width="14.7109375" style="4" customWidth="1"/>
    <col min="7" max="16384" width="9.140625" style="4"/>
  </cols>
  <sheetData>
    <row r="1" spans="1:4" customFormat="1" x14ac:dyDescent="0.2">
      <c r="A1" s="244" t="s">
        <v>171</v>
      </c>
      <c r="B1" s="244"/>
      <c r="C1" s="244"/>
      <c r="D1" s="244"/>
    </row>
    <row r="2" spans="1:4" customFormat="1" x14ac:dyDescent="0.2">
      <c r="A2" s="244" t="s">
        <v>122</v>
      </c>
      <c r="B2" s="244"/>
      <c r="C2" s="244"/>
      <c r="D2" s="244"/>
    </row>
    <row r="3" spans="1:4" customFormat="1" x14ac:dyDescent="0.2">
      <c r="A3" s="244" t="s">
        <v>172</v>
      </c>
      <c r="B3" s="244"/>
      <c r="C3" s="244"/>
      <c r="D3" s="244"/>
    </row>
    <row r="4" spans="1:4" customFormat="1" x14ac:dyDescent="0.2">
      <c r="A4" s="244" t="s">
        <v>128</v>
      </c>
      <c r="B4" s="244"/>
      <c r="C4" s="244"/>
      <c r="D4" s="244"/>
    </row>
    <row r="5" spans="1:4" customFormat="1" x14ac:dyDescent="0.2">
      <c r="A5" s="244" t="s">
        <v>279</v>
      </c>
      <c r="B5" s="244"/>
      <c r="C5" s="244"/>
      <c r="D5" s="244"/>
    </row>
    <row r="6" spans="1:4" customFormat="1" x14ac:dyDescent="0.2">
      <c r="A6" s="125"/>
      <c r="B6" s="125"/>
      <c r="C6" s="125"/>
    </row>
    <row r="7" spans="1:4" customFormat="1" ht="34.5" hidden="1" customHeight="1" x14ac:dyDescent="0.2">
      <c r="A7" s="50">
        <v>0</v>
      </c>
      <c r="B7" s="51" t="s">
        <v>1</v>
      </c>
      <c r="C7" s="52">
        <v>0</v>
      </c>
    </row>
    <row r="8" spans="1:4" customFormat="1" ht="30.75" customHeight="1" x14ac:dyDescent="0.2">
      <c r="A8" s="245" t="s">
        <v>252</v>
      </c>
      <c r="B8" s="245"/>
      <c r="C8" s="245"/>
      <c r="D8" s="245"/>
    </row>
    <row r="9" spans="1:4" customFormat="1" ht="10.5" customHeight="1" x14ac:dyDescent="0.2">
      <c r="A9" s="55"/>
      <c r="B9" s="56"/>
      <c r="C9" s="57"/>
      <c r="D9" s="129" t="s">
        <v>174</v>
      </c>
    </row>
    <row r="10" spans="1:4" customFormat="1" ht="37.5" customHeight="1" x14ac:dyDescent="0.2">
      <c r="A10" s="50" t="s">
        <v>249</v>
      </c>
      <c r="B10" s="155" t="s">
        <v>250</v>
      </c>
      <c r="C10" s="155" t="s">
        <v>253</v>
      </c>
      <c r="D10" s="155" t="s">
        <v>254</v>
      </c>
    </row>
    <row r="11" spans="1:4" customFormat="1" ht="48.75" customHeight="1" x14ac:dyDescent="0.2">
      <c r="A11" s="50">
        <v>1</v>
      </c>
      <c r="B11" s="142" t="s">
        <v>251</v>
      </c>
      <c r="C11" s="156"/>
      <c r="D11" s="148"/>
    </row>
    <row r="12" spans="1:4" customFormat="1" ht="18" customHeight="1" x14ac:dyDescent="0.2">
      <c r="A12" s="280" t="s">
        <v>8</v>
      </c>
      <c r="B12" s="281"/>
      <c r="C12" s="142"/>
      <c r="D12" s="140"/>
    </row>
    <row r="13" spans="1:4" customFormat="1" ht="12.75" customHeight="1" x14ac:dyDescent="0.2">
      <c r="A13" s="282"/>
      <c r="B13" s="282"/>
      <c r="C13" s="282"/>
      <c r="D13" s="282"/>
    </row>
    <row r="14" spans="1:4" customFormat="1" ht="30.75" customHeight="1" x14ac:dyDescent="0.2">
      <c r="A14" s="245" t="s">
        <v>256</v>
      </c>
      <c r="B14" s="245"/>
      <c r="C14" s="245"/>
      <c r="D14" s="245"/>
    </row>
    <row r="15" spans="1:4" customFormat="1" ht="12" customHeight="1" x14ac:dyDescent="0.2">
      <c r="A15" s="126"/>
      <c r="B15" s="126"/>
      <c r="C15" s="126"/>
      <c r="D15" s="129" t="s">
        <v>174</v>
      </c>
    </row>
    <row r="16" spans="1:4" customFormat="1" ht="33.75" customHeight="1" x14ac:dyDescent="0.2">
      <c r="A16" s="50" t="s">
        <v>249</v>
      </c>
      <c r="B16" s="155" t="s">
        <v>250</v>
      </c>
      <c r="C16" s="155" t="s">
        <v>257</v>
      </c>
      <c r="D16" s="155" t="s">
        <v>258</v>
      </c>
    </row>
    <row r="17" spans="1:4" customFormat="1" ht="42.75" customHeight="1" x14ac:dyDescent="0.2">
      <c r="A17" s="50">
        <v>1</v>
      </c>
      <c r="B17" s="142" t="s">
        <v>255</v>
      </c>
      <c r="C17" s="156"/>
      <c r="D17" s="148"/>
    </row>
    <row r="18" spans="1:4" customFormat="1" ht="16.5" customHeight="1" x14ac:dyDescent="0.2">
      <c r="A18" s="280" t="s">
        <v>8</v>
      </c>
      <c r="B18" s="281"/>
      <c r="C18" s="142"/>
      <c r="D18" s="139"/>
    </row>
    <row r="19" spans="1:4" customFormat="1" ht="12" customHeight="1" x14ac:dyDescent="0.2">
      <c r="A19" s="157"/>
      <c r="B19" s="157"/>
      <c r="C19" s="158"/>
      <c r="D19" s="159"/>
    </row>
    <row r="20" spans="1:4" customFormat="1" ht="28.5" customHeight="1" x14ac:dyDescent="0.2">
      <c r="A20" s="245" t="s">
        <v>284</v>
      </c>
      <c r="B20" s="245"/>
      <c r="C20" s="245"/>
      <c r="D20" s="245"/>
    </row>
    <row r="21" spans="1:4" customFormat="1" ht="0.75" customHeight="1" x14ac:dyDescent="0.2">
      <c r="A21" s="160"/>
      <c r="B21" s="157"/>
      <c r="C21" s="158"/>
      <c r="D21" s="129" t="s">
        <v>174</v>
      </c>
    </row>
    <row r="22" spans="1:4" customFormat="1" ht="36.75" customHeight="1" x14ac:dyDescent="0.2">
      <c r="A22" s="50" t="s">
        <v>249</v>
      </c>
      <c r="B22" s="155" t="s">
        <v>250</v>
      </c>
      <c r="C22" s="155" t="s">
        <v>285</v>
      </c>
      <c r="D22" s="155" t="s">
        <v>286</v>
      </c>
    </row>
    <row r="23" spans="1:4" customFormat="1" ht="42.75" customHeight="1" x14ac:dyDescent="0.2">
      <c r="A23" s="50">
        <v>1</v>
      </c>
      <c r="B23" s="142" t="s">
        <v>259</v>
      </c>
      <c r="C23" s="156"/>
      <c r="D23" s="148"/>
    </row>
    <row r="24" spans="1:4" customFormat="1" ht="16.5" customHeight="1" x14ac:dyDescent="0.2">
      <c r="A24" s="280" t="s">
        <v>8</v>
      </c>
      <c r="B24" s="281"/>
      <c r="C24" s="142"/>
      <c r="D24" s="139"/>
    </row>
    <row r="25" spans="1:4" customFormat="1" ht="29.25" customHeight="1" x14ac:dyDescent="0.2">
      <c r="A25" s="277"/>
      <c r="B25" s="278"/>
      <c r="C25" s="278"/>
      <c r="D25" s="279"/>
    </row>
  </sheetData>
  <sheetProtection selectLockedCells="1" selectUnlockedCells="1"/>
  <mergeCells count="13">
    <mergeCell ref="A8:D8"/>
    <mergeCell ref="A1:D1"/>
    <mergeCell ref="A2:D2"/>
    <mergeCell ref="A3:D3"/>
    <mergeCell ref="A4:D4"/>
    <mergeCell ref="A5:D5"/>
    <mergeCell ref="A25:D25"/>
    <mergeCell ref="A12:B12"/>
    <mergeCell ref="A13:D13"/>
    <mergeCell ref="A14:D14"/>
    <mergeCell ref="A18:B18"/>
    <mergeCell ref="A20:D20"/>
    <mergeCell ref="A24:B24"/>
  </mergeCells>
  <pageMargins left="0.59055118110236227" right="0.39370078740157483" top="0" bottom="0" header="0" footer="0"/>
  <pageSetup paperSize="9" firstPageNumber="0" orientation="landscape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1745" r:id="rId4" name="ToggleButton1">
          <controlPr defaultSize="0" print="0" autoLine="0" r:id="rId5">
            <anchor moveWithCells="1">
              <from>
                <xdr:col>45</xdr:col>
                <xdr:colOff>476250</xdr:colOff>
                <xdr:row>0</xdr:row>
                <xdr:rowOff>0</xdr:rowOff>
              </from>
              <to>
                <xdr:col>51</xdr:col>
                <xdr:colOff>66675</xdr:colOff>
                <xdr:row>2</xdr:row>
                <xdr:rowOff>28575</xdr:rowOff>
              </to>
            </anchor>
          </controlPr>
        </control>
      </mc:Choice>
      <mc:Fallback>
        <control shapeId="31745" r:id="rId4" name="ToggleButton1"/>
      </mc:Fallback>
    </mc:AlternateContent>
  </control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0"/>
  <dimension ref="A1:H24"/>
  <sheetViews>
    <sheetView view="pageBreakPreview" zoomScaleSheetLayoutView="100" workbookViewId="0">
      <selection activeCell="A19" sqref="A19:H19"/>
    </sheetView>
  </sheetViews>
  <sheetFormatPr defaultColWidth="9.140625" defaultRowHeight="12.75" x14ac:dyDescent="0.2"/>
  <cols>
    <col min="1" max="1" width="5.7109375" style="4" customWidth="1"/>
    <col min="2" max="2" width="47.42578125" style="4" customWidth="1"/>
    <col min="3" max="3" width="19.5703125" style="4" customWidth="1"/>
    <col min="4" max="4" width="16.42578125" style="4" customWidth="1"/>
    <col min="5" max="5" width="11.85546875" style="21" hidden="1" customWidth="1"/>
    <col min="6" max="6" width="14.5703125" style="4" customWidth="1"/>
    <col min="7" max="7" width="12.28515625" style="4" customWidth="1"/>
    <col min="8" max="8" width="18" style="4" customWidth="1"/>
    <col min="9" max="16384" width="9.140625" style="4"/>
  </cols>
  <sheetData>
    <row r="1" spans="1:8" s="5" customFormat="1" ht="14.25" x14ac:dyDescent="0.2">
      <c r="A1" s="16"/>
      <c r="B1" s="16"/>
      <c r="C1" s="16"/>
      <c r="D1" s="2"/>
      <c r="E1" s="269" t="s">
        <v>173</v>
      </c>
      <c r="F1" s="269"/>
      <c r="G1" s="269"/>
      <c r="H1" s="269"/>
    </row>
    <row r="2" spans="1:8" s="1" customFormat="1" ht="14.25" x14ac:dyDescent="0.2">
      <c r="A2" s="16"/>
      <c r="B2" s="269" t="s">
        <v>122</v>
      </c>
      <c r="C2" s="269"/>
      <c r="D2" s="269"/>
      <c r="E2" s="269"/>
      <c r="F2" s="269"/>
      <c r="G2" s="269"/>
      <c r="H2" s="269"/>
    </row>
    <row r="3" spans="1:8" s="1" customFormat="1" ht="14.25" x14ac:dyDescent="0.2">
      <c r="A3" s="269" t="s">
        <v>172</v>
      </c>
      <c r="B3" s="269"/>
      <c r="C3" s="269"/>
      <c r="D3" s="269"/>
      <c r="E3" s="269"/>
      <c r="F3" s="269"/>
      <c r="G3" s="269"/>
      <c r="H3" s="269"/>
    </row>
    <row r="4" spans="1:8" s="1" customFormat="1" ht="14.25" x14ac:dyDescent="0.2">
      <c r="A4" s="269" t="s">
        <v>261</v>
      </c>
      <c r="B4" s="269"/>
      <c r="C4" s="269"/>
      <c r="D4" s="269"/>
      <c r="E4" s="269"/>
      <c r="F4" s="269"/>
      <c r="G4" s="269"/>
      <c r="H4" s="269"/>
    </row>
    <row r="5" spans="1:8" s="1" customFormat="1" ht="14.25" x14ac:dyDescent="0.2">
      <c r="A5" s="15"/>
      <c r="B5" s="291" t="s">
        <v>279</v>
      </c>
      <c r="C5" s="291"/>
      <c r="D5" s="291"/>
      <c r="E5" s="291"/>
      <c r="F5" s="291"/>
      <c r="G5" s="291"/>
      <c r="H5" s="291"/>
    </row>
    <row r="6" spans="1:8" s="1" customFormat="1" ht="8.65" customHeight="1" x14ac:dyDescent="0.2">
      <c r="A6" s="37"/>
      <c r="B6" s="37"/>
      <c r="C6" s="37"/>
      <c r="D6" s="125"/>
      <c r="E6" s="37"/>
      <c r="F6" s="37"/>
      <c r="G6" s="3"/>
      <c r="H6" s="2"/>
    </row>
    <row r="7" spans="1:8" s="5" customFormat="1" ht="21" customHeight="1" x14ac:dyDescent="0.2">
      <c r="A7" s="283" t="s">
        <v>273</v>
      </c>
      <c r="B7" s="283"/>
      <c r="C7" s="283"/>
      <c r="D7" s="283"/>
      <c r="E7" s="283"/>
      <c r="F7" s="283"/>
      <c r="G7" s="283"/>
      <c r="H7" s="283"/>
    </row>
    <row r="8" spans="1:8" s="5" customFormat="1" ht="14.25" x14ac:dyDescent="0.2">
      <c r="A8" s="17"/>
      <c r="B8" s="17"/>
      <c r="C8" s="17"/>
      <c r="D8" s="39"/>
      <c r="E8" s="15"/>
      <c r="F8" s="15"/>
      <c r="H8" s="161" t="s">
        <v>174</v>
      </c>
    </row>
    <row r="9" spans="1:8" s="5" customFormat="1" ht="66" customHeight="1" x14ac:dyDescent="0.2">
      <c r="A9" s="162" t="s">
        <v>249</v>
      </c>
      <c r="B9" s="163" t="s">
        <v>262</v>
      </c>
      <c r="C9" s="163" t="s">
        <v>263</v>
      </c>
      <c r="D9" s="164" t="s">
        <v>264</v>
      </c>
      <c r="E9" s="165" t="s">
        <v>265</v>
      </c>
      <c r="F9" s="166" t="s">
        <v>266</v>
      </c>
      <c r="G9" s="164" t="s">
        <v>267</v>
      </c>
      <c r="H9" s="166" t="s">
        <v>267</v>
      </c>
    </row>
    <row r="10" spans="1:8" s="5" customFormat="1" ht="43.5" customHeight="1" x14ac:dyDescent="0.2">
      <c r="A10" s="167">
        <v>1</v>
      </c>
      <c r="B10" s="168" t="s">
        <v>268</v>
      </c>
      <c r="C10" s="169" t="s">
        <v>269</v>
      </c>
      <c r="D10" s="170"/>
      <c r="E10" s="171"/>
      <c r="F10" s="171"/>
      <c r="G10" s="170"/>
      <c r="H10" s="171"/>
    </row>
    <row r="11" spans="1:8" s="5" customFormat="1" ht="17.25" customHeight="1" x14ac:dyDescent="0.2">
      <c r="A11" s="284" t="s">
        <v>270</v>
      </c>
      <c r="B11" s="285"/>
      <c r="C11" s="286"/>
      <c r="D11" s="172" t="s">
        <v>271</v>
      </c>
      <c r="E11" s="173" t="s">
        <v>271</v>
      </c>
      <c r="F11" s="173"/>
      <c r="G11" s="172"/>
      <c r="H11" s="173"/>
    </row>
    <row r="12" spans="1:8" s="5" customFormat="1" ht="8.25" customHeight="1" x14ac:dyDescent="0.2">
      <c r="A12" s="287"/>
      <c r="B12" s="287"/>
      <c r="C12" s="287"/>
      <c r="D12" s="287"/>
      <c r="E12" s="287"/>
      <c r="F12" s="287"/>
      <c r="G12" s="287"/>
      <c r="H12" s="287"/>
    </row>
    <row r="13" spans="1:8" x14ac:dyDescent="0.2">
      <c r="A13" s="283" t="s">
        <v>276</v>
      </c>
      <c r="B13" s="283"/>
      <c r="C13" s="283"/>
      <c r="D13" s="283"/>
      <c r="E13" s="283"/>
      <c r="F13" s="283"/>
      <c r="G13" s="283"/>
      <c r="H13" s="283"/>
    </row>
    <row r="14" spans="1:8" x14ac:dyDescent="0.2">
      <c r="A14" s="288" t="s">
        <v>174</v>
      </c>
      <c r="B14" s="289"/>
      <c r="C14" s="289"/>
      <c r="D14" s="289"/>
      <c r="E14" s="289"/>
      <c r="F14" s="289"/>
      <c r="G14" s="289"/>
      <c r="H14" s="290"/>
    </row>
    <row r="15" spans="1:8" s="5" customFormat="1" ht="65.25" customHeight="1" x14ac:dyDescent="0.2">
      <c r="A15" s="162" t="s">
        <v>249</v>
      </c>
      <c r="B15" s="163" t="s">
        <v>262</v>
      </c>
      <c r="C15" s="163" t="s">
        <v>263</v>
      </c>
      <c r="D15" s="164" t="s">
        <v>264</v>
      </c>
      <c r="E15" s="165" t="s">
        <v>272</v>
      </c>
      <c r="F15" s="166" t="s">
        <v>266</v>
      </c>
      <c r="G15" s="164" t="s">
        <v>267</v>
      </c>
      <c r="H15" s="166" t="s">
        <v>267</v>
      </c>
    </row>
    <row r="16" spans="1:8" s="5" customFormat="1" ht="43.5" customHeight="1" x14ac:dyDescent="0.2">
      <c r="A16" s="167">
        <v>1</v>
      </c>
      <c r="B16" s="168" t="s">
        <v>268</v>
      </c>
      <c r="C16" s="169" t="s">
        <v>269</v>
      </c>
      <c r="D16" s="170"/>
      <c r="E16" s="171"/>
      <c r="F16" s="171"/>
      <c r="G16" s="170"/>
      <c r="H16" s="171"/>
    </row>
    <row r="17" spans="1:8" s="5" customFormat="1" ht="17.25" customHeight="1" x14ac:dyDescent="0.2">
      <c r="A17" s="284" t="s">
        <v>270</v>
      </c>
      <c r="B17" s="285"/>
      <c r="C17" s="286"/>
      <c r="D17" s="172" t="s">
        <v>271</v>
      </c>
      <c r="E17" s="173" t="s">
        <v>271</v>
      </c>
      <c r="F17" s="173"/>
      <c r="G17" s="172"/>
      <c r="H17" s="173"/>
    </row>
    <row r="18" spans="1:8" ht="5.25" customHeight="1" x14ac:dyDescent="0.2">
      <c r="A18" s="295"/>
      <c r="B18" s="295"/>
      <c r="C18" s="295"/>
      <c r="D18" s="295"/>
      <c r="E18" s="295"/>
      <c r="F18" s="295"/>
      <c r="G18" s="295"/>
      <c r="H18" s="295"/>
    </row>
    <row r="19" spans="1:8" ht="12.75" customHeight="1" x14ac:dyDescent="0.2">
      <c r="A19" s="283" t="s">
        <v>283</v>
      </c>
      <c r="B19" s="283"/>
      <c r="C19" s="283"/>
      <c r="D19" s="283"/>
      <c r="E19" s="283"/>
      <c r="F19" s="283"/>
      <c r="G19" s="283"/>
      <c r="H19" s="283"/>
    </row>
    <row r="20" spans="1:8" ht="9.75" customHeight="1" x14ac:dyDescent="0.2">
      <c r="A20" s="288" t="s">
        <v>174</v>
      </c>
      <c r="B20" s="289"/>
      <c r="C20" s="289"/>
      <c r="D20" s="289"/>
      <c r="E20" s="289"/>
      <c r="F20" s="289"/>
      <c r="G20" s="289"/>
      <c r="H20" s="290"/>
    </row>
    <row r="21" spans="1:8" s="5" customFormat="1" ht="56.25" customHeight="1" x14ac:dyDescent="0.2">
      <c r="A21" s="163" t="s">
        <v>249</v>
      </c>
      <c r="B21" s="163" t="s">
        <v>262</v>
      </c>
      <c r="C21" s="163" t="s">
        <v>263</v>
      </c>
      <c r="D21" s="164" t="s">
        <v>264</v>
      </c>
      <c r="E21" s="165" t="s">
        <v>274</v>
      </c>
      <c r="F21" s="166" t="s">
        <v>266</v>
      </c>
      <c r="G21" s="174" t="s">
        <v>267</v>
      </c>
      <c r="H21" s="165" t="s">
        <v>267</v>
      </c>
    </row>
    <row r="22" spans="1:8" s="5" customFormat="1" ht="43.5" customHeight="1" x14ac:dyDescent="0.2">
      <c r="A22" s="167">
        <v>1</v>
      </c>
      <c r="B22" s="168" t="s">
        <v>268</v>
      </c>
      <c r="C22" s="169" t="s">
        <v>269</v>
      </c>
      <c r="D22" s="170"/>
      <c r="E22" s="171"/>
      <c r="F22" s="171"/>
      <c r="G22" s="170"/>
      <c r="H22" s="171"/>
    </row>
    <row r="23" spans="1:8" s="5" customFormat="1" ht="17.25" customHeight="1" x14ac:dyDescent="0.2">
      <c r="A23" s="284" t="s">
        <v>270</v>
      </c>
      <c r="B23" s="285"/>
      <c r="C23" s="286"/>
      <c r="D23" s="172" t="s">
        <v>271</v>
      </c>
      <c r="E23" s="173" t="s">
        <v>271</v>
      </c>
      <c r="F23" s="173"/>
      <c r="G23" s="172"/>
      <c r="H23" s="173"/>
    </row>
    <row r="24" spans="1:8" x14ac:dyDescent="0.2">
      <c r="A24" s="292"/>
      <c r="B24" s="293"/>
      <c r="C24" s="293"/>
      <c r="D24" s="293"/>
      <c r="E24" s="293"/>
      <c r="F24" s="293"/>
      <c r="G24" s="293"/>
      <c r="H24" s="294"/>
    </row>
  </sheetData>
  <sheetProtection selectLockedCells="1" selectUnlockedCells="1"/>
  <mergeCells count="16">
    <mergeCell ref="A24:H24"/>
    <mergeCell ref="A17:C17"/>
    <mergeCell ref="A18:H18"/>
    <mergeCell ref="A19:H19"/>
    <mergeCell ref="A20:H20"/>
    <mergeCell ref="A23:C23"/>
    <mergeCell ref="E1:H1"/>
    <mergeCell ref="B2:H2"/>
    <mergeCell ref="A3:H3"/>
    <mergeCell ref="A4:H4"/>
    <mergeCell ref="B5:H5"/>
    <mergeCell ref="A7:H7"/>
    <mergeCell ref="A11:C11"/>
    <mergeCell ref="A12:H12"/>
    <mergeCell ref="A13:H13"/>
    <mergeCell ref="A14:H14"/>
  </mergeCells>
  <pageMargins left="0.59055118110236227" right="0.39370078740157483" top="0" bottom="0" header="0" footer="0"/>
  <pageSetup paperSize="9" scale="96" firstPageNumber="0" orientation="landscape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5122" r:id="rId4" name="ToggleButton1">
          <controlPr defaultSize="0" print="0" autoLine="0" r:id="rId5">
            <anchor moveWithCells="1">
              <from>
                <xdr:col>45</xdr:col>
                <xdr:colOff>476250</xdr:colOff>
                <xdr:row>0</xdr:row>
                <xdr:rowOff>0</xdr:rowOff>
              </from>
              <to>
                <xdr:col>51</xdr:col>
                <xdr:colOff>66675</xdr:colOff>
                <xdr:row>2</xdr:row>
                <xdr:rowOff>28575</xdr:rowOff>
              </to>
            </anchor>
          </controlPr>
        </control>
      </mc:Choice>
      <mc:Fallback>
        <control shapeId="5122" r:id="rId4" name="Toggle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12</vt:i4>
      </vt:variant>
    </vt:vector>
  </HeadingPairs>
  <TitlesOfParts>
    <vt:vector size="24" baseType="lpstr">
      <vt:lpstr>текст </vt:lpstr>
      <vt:lpstr>доходы  прил 1 </vt:lpstr>
      <vt:lpstr>Ведом прил 2 </vt:lpstr>
      <vt:lpstr>Функ.прил 3</vt:lpstr>
      <vt:lpstr>прил 4 </vt:lpstr>
      <vt:lpstr>прил 5</vt:lpstr>
      <vt:lpstr>прил 6 </vt:lpstr>
      <vt:lpstr>прил 7</vt:lpstr>
      <vt:lpstr>прил 8</vt:lpstr>
      <vt:lpstr>прил 9</vt:lpstr>
      <vt:lpstr>ЦСР прил 10 </vt:lpstr>
      <vt:lpstr>прил 11</vt:lpstr>
      <vt:lpstr>'Ведом прил 2 '!Область_печати</vt:lpstr>
      <vt:lpstr>'доходы  прил 1 '!Область_печати</vt:lpstr>
      <vt:lpstr>'прил 11'!Область_печати</vt:lpstr>
      <vt:lpstr>'прил 4 '!Область_печати</vt:lpstr>
      <vt:lpstr>'прил 5'!Область_печати</vt:lpstr>
      <vt:lpstr>'прил 6 '!Область_печати</vt:lpstr>
      <vt:lpstr>'прил 7'!Область_печати</vt:lpstr>
      <vt:lpstr>'прил 8'!Область_печати</vt:lpstr>
      <vt:lpstr>'прил 9'!Область_печати</vt:lpstr>
      <vt:lpstr>'текст '!Область_печати</vt:lpstr>
      <vt:lpstr>'Функ.прил 3'!Область_печати</vt:lpstr>
      <vt:lpstr>'ЦСР прил 10 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Polarshinov</dc:creator>
  <cp:lastModifiedBy>Пользователь</cp:lastModifiedBy>
  <cp:lastPrinted>2023-12-27T11:12:43Z</cp:lastPrinted>
  <dcterms:created xsi:type="dcterms:W3CDTF">2016-12-23T12:59:32Z</dcterms:created>
  <dcterms:modified xsi:type="dcterms:W3CDTF">2023-12-27T11:13:53Z</dcterms:modified>
</cp:coreProperties>
</file>