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F65" i="2" l="1"/>
  <c r="E65" i="2"/>
  <c r="G65" i="2" s="1"/>
  <c r="F103" i="2"/>
  <c r="E103" i="2"/>
  <c r="H102" i="2"/>
  <c r="G102" i="2"/>
  <c r="H101" i="2"/>
  <c r="G101" i="2"/>
  <c r="H100" i="2"/>
  <c r="G100" i="2"/>
  <c r="H99" i="2"/>
  <c r="G99" i="2"/>
  <c r="H98" i="2"/>
  <c r="G98" i="2"/>
  <c r="G83" i="2"/>
  <c r="H82" i="2"/>
  <c r="G82" i="2"/>
  <c r="H80" i="2"/>
  <c r="G80" i="2"/>
  <c r="G79" i="2"/>
  <c r="H78" i="2"/>
  <c r="G78" i="2"/>
  <c r="H76" i="2"/>
  <c r="G76" i="2"/>
  <c r="G75" i="2"/>
  <c r="H74" i="2"/>
  <c r="G74" i="2"/>
  <c r="H73" i="2"/>
  <c r="G73" i="2"/>
  <c r="H72" i="2"/>
  <c r="G72" i="2"/>
  <c r="H71" i="2"/>
  <c r="G71" i="2"/>
  <c r="H69" i="2"/>
  <c r="G69" i="2"/>
  <c r="H68" i="2"/>
  <c r="G68" i="2"/>
  <c r="H66" i="2"/>
  <c r="G66" i="2"/>
  <c r="H45" i="2"/>
  <c r="G45" i="2"/>
  <c r="H44" i="2"/>
  <c r="G44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4" i="2"/>
  <c r="G34" i="2"/>
  <c r="H33" i="2"/>
  <c r="G33" i="2"/>
  <c r="H31" i="2"/>
  <c r="G31" i="2"/>
  <c r="H30" i="2"/>
  <c r="G30" i="2"/>
  <c r="H29" i="2"/>
  <c r="G29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8" i="2"/>
  <c r="G18" i="2"/>
  <c r="H16" i="2"/>
  <c r="G16" i="2"/>
  <c r="H15" i="2"/>
  <c r="G15" i="2"/>
  <c r="H13" i="2"/>
  <c r="G13" i="2"/>
  <c r="H12" i="2"/>
  <c r="G12" i="2"/>
  <c r="H65" i="2" l="1"/>
  <c r="H99" i="1"/>
  <c r="H100" i="1"/>
  <c r="H101" i="1"/>
  <c r="H102" i="1"/>
  <c r="H98" i="1"/>
  <c r="F103" i="1"/>
  <c r="E103" i="1"/>
  <c r="G99" i="1"/>
  <c r="G100" i="1"/>
  <c r="G101" i="1"/>
  <c r="G102" i="1"/>
  <c r="G98" i="1"/>
  <c r="G83" i="1"/>
  <c r="G82" i="1"/>
  <c r="G80" i="1"/>
  <c r="G79" i="1"/>
  <c r="G78" i="1"/>
  <c r="G76" i="1"/>
  <c r="G75" i="1"/>
  <c r="G74" i="1"/>
  <c r="G73" i="1"/>
  <c r="G72" i="1"/>
  <c r="G71" i="1"/>
  <c r="G69" i="1"/>
  <c r="G68" i="1"/>
  <c r="G66" i="1"/>
  <c r="G65" i="1"/>
  <c r="H82" i="1"/>
  <c r="H80" i="1"/>
  <c r="H78" i="1"/>
  <c r="H76" i="1"/>
  <c r="H74" i="1"/>
  <c r="H73" i="1"/>
  <c r="H72" i="1"/>
  <c r="H71" i="1"/>
  <c r="H69" i="1"/>
  <c r="H68" i="1"/>
  <c r="H66" i="1"/>
  <c r="H65" i="1"/>
  <c r="G45" i="1"/>
  <c r="G44" i="1"/>
  <c r="G42" i="1"/>
  <c r="G41" i="1"/>
  <c r="G40" i="1"/>
  <c r="G39" i="1"/>
  <c r="G38" i="1"/>
  <c r="G37" i="1"/>
  <c r="G36" i="1"/>
  <c r="G34" i="1"/>
  <c r="G33" i="1"/>
  <c r="G31" i="1"/>
  <c r="G30" i="1"/>
  <c r="G29" i="1"/>
  <c r="G27" i="1"/>
  <c r="G26" i="1"/>
  <c r="G25" i="1"/>
  <c r="G24" i="1"/>
  <c r="G23" i="1"/>
  <c r="G22" i="1"/>
  <c r="G21" i="1"/>
  <c r="G20" i="1"/>
  <c r="H45" i="1"/>
  <c r="H44" i="1"/>
  <c r="H42" i="1"/>
  <c r="H41" i="1"/>
  <c r="H40" i="1"/>
  <c r="H39" i="1"/>
  <c r="H38" i="1"/>
  <c r="H37" i="1"/>
  <c r="H36" i="1"/>
  <c r="H34" i="1"/>
  <c r="H33" i="1"/>
  <c r="H31" i="1"/>
  <c r="H30" i="1"/>
  <c r="H29" i="1"/>
  <c r="H27" i="1"/>
  <c r="H26" i="1"/>
  <c r="H25" i="1"/>
  <c r="H24" i="1"/>
  <c r="H23" i="1"/>
  <c r="H22" i="1"/>
  <c r="H21" i="1"/>
  <c r="H20" i="1"/>
  <c r="H18" i="1"/>
  <c r="G18" i="1"/>
  <c r="H16" i="1"/>
  <c r="H15" i="1"/>
  <c r="H13" i="1"/>
  <c r="H12" i="1"/>
  <c r="G15" i="1"/>
  <c r="G13" i="1"/>
  <c r="G12" i="1"/>
  <c r="G16" i="1"/>
  <c r="K47" i="1" l="1"/>
</calcChain>
</file>

<file path=xl/sharedStrings.xml><?xml version="1.0" encoding="utf-8"?>
<sst xmlns="http://schemas.openxmlformats.org/spreadsheetml/2006/main" count="386" uniqueCount="146">
  <si>
    <t>Показатель</t>
  </si>
  <si>
    <t>отклонение</t>
  </si>
  <si>
    <t>Задача 1. Повышение инвестиционной и инновационной привлекательности отрасли, развитие технического и технологического потенциала агропромышленного комплекса муниципального района Клявлинский, обновление и модернизация основных фондов.</t>
  </si>
  <si>
    <t>1.1.</t>
  </si>
  <si>
    <t>Индекс производства продукции сельского хозяйства в хозяйствах всех категорий (в сопоставимых ценах)</t>
  </si>
  <si>
    <t>1.2.</t>
  </si>
  <si>
    <t>Индекс физического объема инвестиций в основной капитал сельского хозяйства</t>
  </si>
  <si>
    <t>1.3.</t>
  </si>
  <si>
    <t>Объемы приобретения новой техники сельскохозяйственными товаропроизводителями всех форм собственности (включая ЛПХ):</t>
  </si>
  <si>
    <t>тракторы</t>
  </si>
  <si>
    <t>штук</t>
  </si>
  <si>
    <t>зерноуборочные комбайны</t>
  </si>
  <si>
    <t>кормоуборочные комбайны</t>
  </si>
  <si>
    <t>1.4.</t>
  </si>
  <si>
    <t>Энергообеспеченность сельскохозяйственных организаций на 100 га посевной площади</t>
  </si>
  <si>
    <t>Лошадиные силы</t>
  </si>
  <si>
    <t>2.1.</t>
  </si>
  <si>
    <t>Производство зерновых и зернобобовых в хозяйствах всех категорий</t>
  </si>
  <si>
    <t>тыс. тонн</t>
  </si>
  <si>
    <t>2.2.</t>
  </si>
  <si>
    <t>Сохранение размера посевных площадей, занятых сельскохозяйственными культурами</t>
  </si>
  <si>
    <t>тыс. га.</t>
  </si>
  <si>
    <t>2.3.</t>
  </si>
  <si>
    <t>Индекс производства продукции растениеводства (в сопоставимых ценах)</t>
  </si>
  <si>
    <t>в процентах к предыдущему году</t>
  </si>
  <si>
    <t>2.4.</t>
  </si>
  <si>
    <t>Индекс производства продукции животноводства (в сопоставимых ценах)</t>
  </si>
  <si>
    <t>2.5.</t>
  </si>
  <si>
    <t>Доля площади, засеваемой элитными семенами, в общей площади посевов</t>
  </si>
  <si>
    <t>Процентов</t>
  </si>
  <si>
    <t>2.6.</t>
  </si>
  <si>
    <t>Доля застрахованной посевной (посадочной) площади в общей посевной (посадочной) площади (в условных единицах площади)</t>
  </si>
  <si>
    <t>2.7.</t>
  </si>
  <si>
    <t>Размер посевных площадей, занятых зерновыми, зернобобовыми масличными (за исключением сои и рапса) и кормовыми сельскохозяйственными культурами</t>
  </si>
  <si>
    <t>Производство масличных культур в хозяйствах всех категорий</t>
  </si>
  <si>
    <t>3.1.</t>
  </si>
  <si>
    <t>Внесение минеральных удобрений</t>
  </si>
  <si>
    <t>тонн  д.в.</t>
  </si>
  <si>
    <t>3.2.</t>
  </si>
  <si>
    <t>Внесение минеральных удобрений на 1 гектар посевной площади</t>
  </si>
  <si>
    <t>кг д.в.</t>
  </si>
  <si>
    <t>3.3.</t>
  </si>
  <si>
    <t xml:space="preserve">Вовлечение в сельскохозяйственный оборот неиспользуемых сельскохозяйственных угодий </t>
  </si>
  <si>
    <t>тыс.га</t>
  </si>
  <si>
    <t>Повышение занятости и уровня жизни сельского населения муниципального района Клявлинский.</t>
  </si>
  <si>
    <t>4.1.</t>
  </si>
  <si>
    <t>Среднемесячная номинальная заработная плата в сельском хозяйстве</t>
  </si>
  <si>
    <t>рублей</t>
  </si>
  <si>
    <t>4.2.</t>
  </si>
  <si>
    <t>Рентабельность сельскохозяйственных организаций (с учетом субсидии)</t>
  </si>
  <si>
    <t>%</t>
  </si>
  <si>
    <t>Развитие малых форм хозяйствования, в том числе посредством создания новых крестьянских (фермерских) хозяйств и организации семейных животноводческих ферм.</t>
  </si>
  <si>
    <t>5.1.</t>
  </si>
  <si>
    <t>Производство скота и птицы на убой в хозяйствах всех категорий (в живом весе)</t>
  </si>
  <si>
    <t xml:space="preserve"> тонн</t>
  </si>
  <si>
    <t>5.2.</t>
  </si>
  <si>
    <t>Производство скота и птицы на убой (в живом весе) в сельскохозяйственных  организациях, КФХ, ИП;</t>
  </si>
  <si>
    <t>тонн</t>
  </si>
  <si>
    <t>5.3.</t>
  </si>
  <si>
    <t>Производство молока в сельскохозяйственных организациях, крестьянских (фермерских) хозяйствах, включая индивидуальных предпринимателей</t>
  </si>
  <si>
    <t>5.4.</t>
  </si>
  <si>
    <t>Маточное поголовье овец и коз, за исключением племенных животных, в сельскохозяйственных организациях, крестьянских (фермерских) хозяйствах, включая индивидуальных предпринимателей</t>
  </si>
  <si>
    <t>Голов</t>
  </si>
  <si>
    <t>5.5.</t>
  </si>
  <si>
    <t>Численность товарного поголовья коров специализированных мясных пород, за исключением племенных животных специализированных мясных пород в сельскохозяйственных организациях, крестьянских (фермерских) хозяйствах, включая индивидуальных предпринимателей</t>
  </si>
  <si>
    <t>5.6.</t>
  </si>
  <si>
    <t>Поголовье коров в хозяйствах всех категорий</t>
  </si>
  <si>
    <t>5.7.</t>
  </si>
  <si>
    <t>Поголовье коров в сельскохозяйственных организациях, крестьянских (фермерских хозяйствах)</t>
  </si>
  <si>
    <t>5.8.</t>
  </si>
  <si>
    <t>Количество вовлеченных в субъекты МСП, осуществляющие деятельность в сфере сельского хозяйства, в том числе за счет средств государственной поддержки</t>
  </si>
  <si>
    <t>человек</t>
  </si>
  <si>
    <t>-</t>
  </si>
  <si>
    <t>5.9.</t>
  </si>
  <si>
    <t>Вовлечение муниципального района в развитие малых форм хозяйствования посредством участия в конкурсах на предоставление грантов (создание и развитие хозяйств «Агростартап», «Агростартап-Регион» и Агропрогресс)</t>
  </si>
  <si>
    <t>единиц</t>
  </si>
  <si>
    <t>5.10.</t>
  </si>
  <si>
    <t>Обеспечено количество вовлеченных в субъекты малого и среднего предпринимательства в АПК, в том числе созданы новые субъекты МСП, увеличена членская база сельскохозяйственных потребительских кооперативов, личные подсобные хозяйства включены в производственно-логистические цепочки сельскохозяйственных товаропроизводителей</t>
  </si>
  <si>
    <t>1. Степень достижения показателей (индикаторов) муниципальной программы</t>
  </si>
  <si>
    <t>Индекс результативности достижения показателей и индикаторов реализации муниципальной программы оценивается по каждому целевому показателю (индикатору) за отчетный год по формуле:</t>
  </si>
  <si>
    <t>где:</t>
  </si>
  <si>
    <t>Пфi - фактическое значение i-го показателя (индикатора), характеризующего реализацию муниципальной программы;</t>
  </si>
  <si>
    <t>Ппi - плановое значение i-го показателя (индикатора), характеризующего реализацию муниципальной программы.</t>
  </si>
  <si>
    <t>Оценка степени достижения показателей (индикаторов) муниципальной программы (К1) за отчетный год определяется по следующей формуле:</t>
  </si>
  <si>
    <t>n - количество показателей и индикаторов муниципальной программы;</t>
  </si>
  <si>
    <t>Pi - индекс результативности достижения i-го показателя (индикатора), характеризующего ход реализации муниципальной программы;</t>
  </si>
  <si>
    <t>2. Эффективность финансовых расходов</t>
  </si>
  <si>
    <t>Эффективность финансовых расходов</t>
  </si>
  <si>
    <t>Тыс. руб.</t>
  </si>
  <si>
    <t xml:space="preserve">Осуществление переданных государственных полномочий Самарской области по предоставлению субсидий сельскохозяйственным товаропроизводителям, осуществляющим свою деятельность на территории Самарской области </t>
  </si>
  <si>
    <t>В том числе:</t>
  </si>
  <si>
    <t>за счет средств областного бюджета, за исключением поступающих в областной бюджет средств федерального бюджета</t>
  </si>
  <si>
    <t>Создание условий для развития сельскохозяйственного производства в поселениях муниципального района Клявлинский Самарской области</t>
  </si>
  <si>
    <t>за счет средств местного бюджета,</t>
  </si>
  <si>
    <t>Осуществление государственных полномочий Самарской области по организации мероприятий при осуществлении деятельности по обращению с животными без владельцев на территории муниципального района Клявлинский Самарской области</t>
  </si>
  <si>
    <t>за счет средств местного бюджета</t>
  </si>
  <si>
    <t>Предоставление субсидий  сельскохозяйственным товаропроизводителям, осуществляющим свою деятельность на территории муниципального района Клявлинский Самарской области, в целях возмещения затрат в связи с производством сельскохозяйственной продукции в части расходов на развитие молочного скотоводства Самарской области</t>
  </si>
  <si>
    <t>за счет средств областного бюджета, формируемых за счет поступающих в областной бюджет средств федерального бюджета</t>
  </si>
  <si>
    <t>Предоставление субсидий  гражданам, ведущим личное подсобное хозяйство, на территории муниципального района Клявлинский Самарской области, в целях возмещения затрат в связи с производством сельскохозяйственной продукции в части расходов на содержание маточного поголовья крупного рогатого скота**</t>
  </si>
  <si>
    <t>За счет средств областного бюджета, за исключением поступающих в областной бюджет средств федерального бюджета</t>
  </si>
  <si>
    <t>За счет средств областного бюджета, формируемых за счет поступающих в областной бюджет средств федерального бюджета</t>
  </si>
  <si>
    <t>Эффективность финансовых расходов (К2) характеризуется степенью соответствия фактического и планового уровня использования финансовых средств и определяется по формуле:</t>
  </si>
  <si>
    <t>Fф - фактический объем финансирования программных мероприятий;</t>
  </si>
  <si>
    <t>Fп - плановый объем финансирования программных мероприятий.</t>
  </si>
  <si>
    <t>При определении эффективности финансовых расходов муниципальной программы учитываются средства бюджетов всех уровней, а также внебюджетные средства.</t>
  </si>
  <si>
    <t>К2 = 12 004,379/12 199,631 * 100 = 98,4 %</t>
  </si>
  <si>
    <t>3. Степень исполнения плана реализации мероприятий</t>
  </si>
  <si>
    <t>Степень исполнения плана реализации мероприятий</t>
  </si>
  <si>
    <t>Осуществление переданных государственных полномочий Самарской области по предоставлению субсидий сельскохозяйственным товаропроизводителям, осуществляющим свою деятельность на территории Самарской области</t>
  </si>
  <si>
    <t>Ед.</t>
  </si>
  <si>
    <t xml:space="preserve">Осуществление государственных полномочий Самарской области по организации мероприятий при осуществлении деятельности по обращению с животными без владельцев на территории муниципального района Клявлинский Самарской области </t>
  </si>
  <si>
    <t>Предоставление субсидий сельскохозяйственным товаропроизводителям, осуществляющим свою деятельность на территории муниципального района Клявлинский Самарской области, в целях возмещения затрат в связи с производством сельскохозяйственной продукции в части расходов на развитие молочного скотоводства Самарской области</t>
  </si>
  <si>
    <t xml:space="preserve">Количество программных мероприятий </t>
  </si>
  <si>
    <t>Оценка степени исполнения плана реализации мероприятий муниципальной программы определяется по следующей формуле:</t>
  </si>
  <si>
    <t>Мв - количество выполненных программных мероприятий;</t>
  </si>
  <si>
    <t>Мп - количество запланированных программных мероприятий.</t>
  </si>
  <si>
    <t>К3 = 5 / 5 * 100 = 100 %</t>
  </si>
  <si>
    <t>4. Эффективность реализации муниципальной программы</t>
  </si>
  <si>
    <t>Эффективность реализации муниципальной программы (Эj) в отчетном периоде оценивается на основе полученных оценок по коэффициентам результативности (Кi) с учетом весовых коэффициентов (Вi) по следующей формуле:</t>
  </si>
  <si>
    <t>Эj = К1 x В1 + К2 x В2 + К3 x В3,</t>
  </si>
  <si>
    <t>где</t>
  </si>
  <si>
    <t>весовые коэффициенты: В1 = 0,5; В2 = 0,2; В3 = 0,3.</t>
  </si>
  <si>
    <t>Эj=158,78*0,5+98,4*0,2+100*0,3=129,1%</t>
  </si>
  <si>
    <t>Заместитель Главы района по сельскому хозяйству                                                Абаев В.А.</t>
  </si>
  <si>
    <r>
      <t>Цель</t>
    </r>
    <r>
      <rPr>
        <sz val="12"/>
        <color theme="1"/>
        <rFont val="Times New Roman"/>
        <family val="1"/>
        <charset val="204"/>
      </rPr>
      <t>. Создание условий для стабильного функционирования сельского хозяйства муниципального района Клявлинский в условиях действия норм и правил Всемирной торговой организации; достижение финансовой устойчивости сельскохозяйственных товаропроизводителей муниципального района Клявлинский; увеличение объемов производства сельскохозяйственной продукции и пищевых продуктов в муниципальном районе Клявлинский; воспроизводство  и повышение эффективности использования в сельском хозяйстве земельных и других ресурсов; повышение конкурентоспособности производимой на территории муниципального района Клявлинский сельскохозяйственной продукции</t>
    </r>
  </si>
  <si>
    <t>Единица Измерения</t>
  </si>
  <si>
    <t xml:space="preserve">Индекс результативности  достижения показателя  </t>
  </si>
  <si>
    <t>в %  к предыдущему
 году</t>
  </si>
  <si>
    <t>2.8.</t>
  </si>
  <si>
    <t>Единица измерения</t>
  </si>
  <si>
    <t xml:space="preserve"> № 
п/п</t>
  </si>
  <si>
    <t>Стимулирования роста производства основных видов сельскохозяйственной продукции, производства пищевых 
продуктов.</t>
  </si>
  <si>
    <t>Создание условий для сохранения и восстановления плодородия почв, стимулирование эффективного использования
 земель сельскохозяйственного назначения.</t>
  </si>
  <si>
    <t>Объем финансирования
программных мероприятий</t>
  </si>
  <si>
    <t>Предоставление субсидий  гражданам, ведущим личное подсобное хозяйство, на территории муниципального района Клявлинский Самарской области, в целях возмещения затрат в связи с производством сельскохозяйственной продукции в части расходов на содержание маточного поголовья крупного рогатого скота**
В том числе:</t>
  </si>
  <si>
    <r>
      <t xml:space="preserve">         Вывод: за 2023 год по муниципальной программе «Развитие сельского хозяйства и регулирования рынков сельскохозяйственной продукции, сырья и продовольствия в муниципальном районе Клявлинский на 2019 - 2026 годы» значение показателя  (Эj) = 129,1% т.к. 129,1% ≥ 110% </t>
    </r>
    <r>
      <rPr>
        <sz val="12"/>
        <color theme="1"/>
        <rFont val="Symbol"/>
        <family val="1"/>
        <charset val="2"/>
      </rPr>
      <t>Þ</t>
    </r>
    <r>
      <rPr>
        <sz val="12"/>
        <color theme="1"/>
        <rFont val="Times New Roman"/>
        <family val="1"/>
        <charset val="204"/>
      </rPr>
      <t xml:space="preserve">  Эффективность реализации муниципальной программы более высокая по сравнению с запланированной.</t>
    </r>
  </si>
  <si>
    <t>Оценка эффективности реализации муниципальной  программы 
 «Развитие сельского хозяйства и регулирования рынков сельскохозяйственной
 продукции, сырья и продовольствия в муниципальном районе Клявлинский
 на 2019-2026 годы» за 2024 год</t>
  </si>
  <si>
    <t>2024 
План</t>
  </si>
  <si>
    <t>2024 
Факт</t>
  </si>
  <si>
    <t>К1 = (44,46/27) х100 = 158,78 %</t>
  </si>
  <si>
    <t>2024
 План</t>
  </si>
  <si>
    <t>2024
 Факт</t>
  </si>
  <si>
    <t>К2 = 18 305,721/18 636,144 * 100 = 98,2 %</t>
  </si>
  <si>
    <t>К1 = (48,60/26) х100 = 186,93 %</t>
  </si>
  <si>
    <r>
      <t xml:space="preserve">         Вывод: за 2023 год по муниципальной программе «Развитие сельского хозяйства и регулирования рынков сельскохозяйственной продукции, сырья и продовольствия в муниципальном районе Клявлинский на 2019 - 2026 годы» значение показателя  (Эj) = 143,11% т.к. 143,11% ≥ 110% </t>
    </r>
    <r>
      <rPr>
        <sz val="12"/>
        <color theme="1"/>
        <rFont val="Symbol"/>
        <family val="1"/>
        <charset val="2"/>
      </rPr>
      <t>Þ</t>
    </r>
    <r>
      <rPr>
        <sz val="12"/>
        <color theme="1"/>
        <rFont val="Times New Roman"/>
        <family val="1"/>
        <charset val="204"/>
      </rPr>
      <t xml:space="preserve">  Эффективность реализации муниципальной программы более высокая по сравнению с запланированной.</t>
    </r>
  </si>
  <si>
    <r>
      <t>Эj=</t>
    </r>
    <r>
      <rPr>
        <b/>
        <sz val="12"/>
        <rFont val="Times New Roman"/>
        <family val="1"/>
        <charset val="204"/>
      </rPr>
      <t>186,93</t>
    </r>
    <r>
      <rPr>
        <b/>
        <sz val="12"/>
        <color theme="1"/>
        <rFont val="Times New Roman"/>
        <family val="1"/>
        <charset val="204"/>
      </rPr>
      <t>*0,5+98,2*0,2+100*0,3=143,11%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</si>
</sst>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0" fillId="0" borderId="0" xfId="0" applyNumberFormat="1"/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2143124</xdr:colOff>
      <xdr:row>47</xdr:row>
      <xdr:rowOff>847725</xdr:rowOff>
    </xdr:from>
    <xdr:to>
      <xdr:col>3</xdr:col>
      <xdr:colOff>866775</xdr:colOff>
      <xdr:row>49</xdr:row>
      <xdr:rowOff>140698</xdr:rowOff>
    </xdr:to>
    <xdr:pic>
      <xdr:nvPicPr>
        <xdr:cNvPr id="6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699" y="25146000"/>
          <a:ext cx="971551" cy="531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1743075</xdr:colOff>
      <xdr:row>53</xdr:row>
      <xdr:rowOff>304800</xdr:rowOff>
    </xdr:from>
    <xdr:to>
      <xdr:col>4</xdr:col>
      <xdr:colOff>287110</xdr:colOff>
      <xdr:row>55</xdr:row>
      <xdr:rowOff>142875</xdr:rowOff>
    </xdr:to>
    <xdr:pic>
      <xdr:nvPicPr>
        <xdr:cNvPr id="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6765250"/>
          <a:ext cx="187778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1952625</xdr:colOff>
      <xdr:row>85</xdr:row>
      <xdr:rowOff>9525</xdr:rowOff>
    </xdr:from>
    <xdr:to>
      <xdr:col>4</xdr:col>
      <xdr:colOff>628650</xdr:colOff>
      <xdr:row>87</xdr:row>
      <xdr:rowOff>9525</xdr:rowOff>
    </xdr:to>
    <xdr:pic>
      <xdr:nvPicPr>
        <xdr:cNvPr id="8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4024550"/>
          <a:ext cx="20097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123825</xdr:colOff>
      <xdr:row>104</xdr:row>
      <xdr:rowOff>438150</xdr:rowOff>
    </xdr:from>
    <xdr:to>
      <xdr:col>5</xdr:col>
      <xdr:colOff>142875</xdr:colOff>
      <xdr:row>106</xdr:row>
      <xdr:rowOff>228600</xdr:rowOff>
    </xdr:to>
    <xdr:pic>
      <xdr:nvPicPr>
        <xdr:cNvPr id="9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54244875"/>
          <a:ext cx="18002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2143124</xdr:colOff>
      <xdr:row>47</xdr:row>
      <xdr:rowOff>847725</xdr:rowOff>
    </xdr:from>
    <xdr:to>
      <xdr:col>3</xdr:col>
      <xdr:colOff>866775</xdr:colOff>
      <xdr:row>49</xdr:row>
      <xdr:rowOff>140698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199" y="24355425"/>
          <a:ext cx="971551" cy="521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1743075</xdr:colOff>
      <xdr:row>53</xdr:row>
      <xdr:rowOff>304800</xdr:rowOff>
    </xdr:from>
    <xdr:to>
      <xdr:col>4</xdr:col>
      <xdr:colOff>287110</xdr:colOff>
      <xdr:row>55</xdr:row>
      <xdr:rowOff>142875</xdr:rowOff>
    </xdr:to>
    <xdr:pic>
      <xdr:nvPicPr>
        <xdr:cNvPr id="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25965150"/>
          <a:ext cx="185873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1952625</xdr:colOff>
      <xdr:row>85</xdr:row>
      <xdr:rowOff>9525</xdr:rowOff>
    </xdr:from>
    <xdr:to>
      <xdr:col>4</xdr:col>
      <xdr:colOff>628650</xdr:colOff>
      <xdr:row>87</xdr:row>
      <xdr:rowOff>9525</xdr:rowOff>
    </xdr:to>
    <xdr:pic>
      <xdr:nvPicPr>
        <xdr:cNvPr id="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41824275"/>
          <a:ext cx="19907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123825</xdr:colOff>
      <xdr:row>104</xdr:row>
      <xdr:rowOff>438150</xdr:rowOff>
    </xdr:from>
    <xdr:to>
      <xdr:col>5</xdr:col>
      <xdr:colOff>142875</xdr:colOff>
      <xdr:row>106</xdr:row>
      <xdr:rowOff>228600</xdr:rowOff>
    </xdr:to>
    <xdr:pic>
      <xdr:nvPicPr>
        <xdr:cNvPr id="5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54082950"/>
          <a:ext cx="18002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26"/>
  <sheetViews>
    <sheetView tabSelected="1" topLeftCell="A109" workbookViewId="0">
      <selection activeCell="I47" sqref="I47"/>
    </sheetView>
  </sheetViews>
  <sheetFormatPr defaultRowHeight="15" x14ac:dyDescent="0.25"/>
  <cols>
    <col min="2" max="2" width="5.5703125" customWidth="1"/>
    <col min="3" max="3" width="33.7109375" customWidth="1"/>
    <col min="4" max="4" width="16" customWidth="1"/>
    <col min="5" max="6" width="10.7109375" bestFit="1" customWidth="1"/>
    <col min="7" max="7" width="11.85546875" customWidth="1"/>
    <col min="8" max="8" width="15" customWidth="1"/>
  </cols>
  <sheetData>
    <row r="3" spans="2:16" ht="15.75" customHeight="1" x14ac:dyDescent="0.25">
      <c r="B3" s="51" t="s">
        <v>136</v>
      </c>
      <c r="C3" s="52"/>
      <c r="D3" s="52"/>
      <c r="E3" s="52"/>
      <c r="F3" s="52"/>
      <c r="G3" s="52"/>
      <c r="H3" s="52"/>
    </row>
    <row r="4" spans="2:16" ht="15.75" customHeight="1" x14ac:dyDescent="0.25">
      <c r="B4" s="52"/>
      <c r="C4" s="52"/>
      <c r="D4" s="52"/>
      <c r="E4" s="52"/>
      <c r="F4" s="52"/>
      <c r="G4" s="52"/>
      <c r="H4" s="52"/>
    </row>
    <row r="5" spans="2:16" ht="39" customHeight="1" x14ac:dyDescent="0.25">
      <c r="B5" s="52"/>
      <c r="C5" s="52"/>
      <c r="D5" s="52"/>
      <c r="E5" s="52"/>
      <c r="F5" s="52"/>
      <c r="G5" s="52"/>
      <c r="H5" s="52"/>
    </row>
    <row r="6" spans="2:16" ht="75" customHeight="1" x14ac:dyDescent="0.25">
      <c r="B6" s="53" t="s">
        <v>124</v>
      </c>
      <c r="C6" s="53"/>
      <c r="D6" s="53"/>
      <c r="E6" s="53"/>
      <c r="F6" s="53"/>
      <c r="G6" s="53"/>
      <c r="H6" s="53"/>
    </row>
    <row r="7" spans="2:16" ht="15.75" x14ac:dyDescent="0.25">
      <c r="B7" s="8"/>
    </row>
    <row r="8" spans="2:16" ht="15.75" x14ac:dyDescent="0.25">
      <c r="B8" s="49" t="s">
        <v>78</v>
      </c>
      <c r="C8" s="49"/>
      <c r="D8" s="49"/>
      <c r="E8" s="49"/>
      <c r="F8" s="49"/>
      <c r="G8" s="49"/>
      <c r="H8" s="49"/>
    </row>
    <row r="9" spans="2:16" x14ac:dyDescent="0.25">
      <c r="B9" s="10"/>
    </row>
    <row r="10" spans="2:16" ht="51" x14ac:dyDescent="0.25">
      <c r="B10" s="4" t="s">
        <v>130</v>
      </c>
      <c r="C10" s="4" t="s">
        <v>0</v>
      </c>
      <c r="D10" s="4" t="s">
        <v>125</v>
      </c>
      <c r="E10" s="4" t="s">
        <v>137</v>
      </c>
      <c r="F10" s="4" t="s">
        <v>138</v>
      </c>
      <c r="G10" s="4" t="s">
        <v>1</v>
      </c>
      <c r="H10" s="4" t="s">
        <v>126</v>
      </c>
      <c r="I10" s="54"/>
      <c r="J10" s="55"/>
      <c r="K10" s="55"/>
      <c r="L10" s="55"/>
      <c r="M10" s="55"/>
      <c r="N10" s="55"/>
      <c r="O10" s="55"/>
      <c r="P10" s="55"/>
    </row>
    <row r="11" spans="2:16" ht="38.25" customHeight="1" x14ac:dyDescent="0.25">
      <c r="B11" s="50" t="s">
        <v>2</v>
      </c>
      <c r="C11" s="50"/>
      <c r="D11" s="50"/>
      <c r="E11" s="50"/>
      <c r="F11" s="50"/>
      <c r="G11" s="50"/>
      <c r="H11" s="50"/>
      <c r="I11" s="16"/>
      <c r="J11" s="1"/>
      <c r="K11" s="1"/>
      <c r="L11" s="1"/>
      <c r="M11" s="1"/>
      <c r="N11" s="1"/>
      <c r="O11" s="2"/>
      <c r="P11" s="2"/>
    </row>
    <row r="12" spans="2:16" ht="38.25" x14ac:dyDescent="0.25">
      <c r="B12" s="6" t="s">
        <v>3</v>
      </c>
      <c r="C12" s="6" t="s">
        <v>4</v>
      </c>
      <c r="D12" s="4" t="s">
        <v>127</v>
      </c>
      <c r="E12" s="45">
        <v>100.3</v>
      </c>
      <c r="F12" s="45">
        <v>223.2</v>
      </c>
      <c r="G12" s="4">
        <f>SUM(F12-E12)</f>
        <v>122.89999999999999</v>
      </c>
      <c r="H12" s="35">
        <f>SUM(F12/E12)</f>
        <v>2.2253240279162512</v>
      </c>
      <c r="I12" s="54"/>
      <c r="J12" s="55"/>
      <c r="K12" s="55"/>
      <c r="L12" s="55"/>
      <c r="M12" s="55"/>
      <c r="N12" s="55"/>
      <c r="O12" s="55"/>
      <c r="P12" s="55"/>
    </row>
    <row r="13" spans="2:16" ht="38.25" x14ac:dyDescent="0.25">
      <c r="B13" s="6" t="s">
        <v>5</v>
      </c>
      <c r="C13" s="6" t="s">
        <v>6</v>
      </c>
      <c r="D13" s="4" t="s">
        <v>127</v>
      </c>
      <c r="E13" s="45">
        <v>105</v>
      </c>
      <c r="F13" s="45">
        <v>131.30000000000001</v>
      </c>
      <c r="G13" s="4">
        <f>SUM(F13-E13)</f>
        <v>26.300000000000011</v>
      </c>
      <c r="H13" s="35">
        <f>SUM(F13/E13)</f>
        <v>1.2504761904761905</v>
      </c>
      <c r="I13" s="54"/>
      <c r="J13" s="55"/>
      <c r="K13" s="55"/>
      <c r="L13" s="55"/>
      <c r="M13" s="55"/>
      <c r="N13" s="55"/>
      <c r="O13" s="55"/>
      <c r="P13" s="55"/>
    </row>
    <row r="14" spans="2:16" ht="54.75" customHeight="1" x14ac:dyDescent="0.25">
      <c r="B14" s="56" t="s">
        <v>7</v>
      </c>
      <c r="C14" s="6" t="s">
        <v>8</v>
      </c>
      <c r="D14" s="6"/>
      <c r="E14" s="4"/>
      <c r="F14" s="4"/>
      <c r="G14" s="4"/>
      <c r="H14" s="4"/>
      <c r="I14" s="54"/>
      <c r="J14" s="55"/>
      <c r="K14" s="55"/>
      <c r="L14" s="55"/>
      <c r="M14" s="55"/>
      <c r="N14" s="55"/>
      <c r="O14" s="55"/>
      <c r="P14" s="55"/>
    </row>
    <row r="15" spans="2:16" ht="15.75" x14ac:dyDescent="0.25">
      <c r="B15" s="56"/>
      <c r="C15" s="6" t="s">
        <v>9</v>
      </c>
      <c r="D15" s="4" t="s">
        <v>10</v>
      </c>
      <c r="E15" s="4">
        <v>6</v>
      </c>
      <c r="F15" s="4">
        <v>9</v>
      </c>
      <c r="G15" s="4">
        <f>SUM(F15-E15)</f>
        <v>3</v>
      </c>
      <c r="H15" s="35">
        <f t="shared" ref="H15:H45" si="0">SUM(F15/E15)</f>
        <v>1.5</v>
      </c>
      <c r="I15" s="54"/>
      <c r="J15" s="55"/>
      <c r="K15" s="55"/>
      <c r="L15" s="55"/>
      <c r="M15" s="55"/>
      <c r="N15" s="55"/>
      <c r="O15" s="55"/>
      <c r="P15" s="55"/>
    </row>
    <row r="16" spans="2:16" ht="15.75" x14ac:dyDescent="0.25">
      <c r="B16" s="56"/>
      <c r="C16" s="6" t="s">
        <v>11</v>
      </c>
      <c r="D16" s="4" t="s">
        <v>10</v>
      </c>
      <c r="E16" s="4">
        <v>3</v>
      </c>
      <c r="F16" s="4">
        <v>1</v>
      </c>
      <c r="G16" s="4">
        <f>SUM(F16-E16)</f>
        <v>-2</v>
      </c>
      <c r="H16" s="35">
        <f t="shared" si="0"/>
        <v>0.33333333333333331</v>
      </c>
      <c r="I16" s="54"/>
      <c r="J16" s="55"/>
      <c r="K16" s="55"/>
      <c r="L16" s="55"/>
      <c r="M16" s="55"/>
      <c r="N16" s="55"/>
      <c r="O16" s="55"/>
      <c r="P16" s="55"/>
    </row>
    <row r="17" spans="2:16" ht="15.75" x14ac:dyDescent="0.25">
      <c r="B17" s="56"/>
      <c r="C17" s="6" t="s">
        <v>12</v>
      </c>
      <c r="D17" s="4" t="s">
        <v>10</v>
      </c>
      <c r="E17" s="4">
        <v>0</v>
      </c>
      <c r="F17" s="4">
        <v>0</v>
      </c>
      <c r="G17" s="4" t="s">
        <v>72</v>
      </c>
      <c r="H17" s="35" t="s">
        <v>72</v>
      </c>
      <c r="I17" s="54"/>
      <c r="J17" s="55"/>
      <c r="K17" s="55"/>
      <c r="L17" s="55"/>
      <c r="M17" s="55"/>
      <c r="N17" s="55"/>
      <c r="O17" s="55"/>
      <c r="P17" s="55"/>
    </row>
    <row r="18" spans="2:16" ht="45.75" customHeight="1" x14ac:dyDescent="0.25">
      <c r="B18" s="6" t="s">
        <v>13</v>
      </c>
      <c r="C18" s="6" t="s">
        <v>14</v>
      </c>
      <c r="D18" s="4" t="s">
        <v>15</v>
      </c>
      <c r="E18" s="45">
        <v>119</v>
      </c>
      <c r="F18" s="45">
        <v>138</v>
      </c>
      <c r="G18" s="4">
        <f>SUM(F18-E18)</f>
        <v>19</v>
      </c>
      <c r="H18" s="35">
        <f t="shared" si="0"/>
        <v>1.1596638655462186</v>
      </c>
      <c r="I18" s="54"/>
      <c r="J18" s="55"/>
      <c r="K18" s="55"/>
      <c r="L18" s="55"/>
      <c r="M18" s="55"/>
      <c r="N18" s="55"/>
      <c r="O18" s="55"/>
      <c r="P18" s="55"/>
    </row>
    <row r="19" spans="2:16" ht="25.5" customHeight="1" x14ac:dyDescent="0.25">
      <c r="B19" s="50" t="s">
        <v>131</v>
      </c>
      <c r="C19" s="50"/>
      <c r="D19" s="50"/>
      <c r="E19" s="50"/>
      <c r="F19" s="50"/>
      <c r="G19" s="50"/>
      <c r="H19" s="50"/>
      <c r="I19" s="17"/>
      <c r="J19" s="54"/>
      <c r="K19" s="55"/>
      <c r="L19" s="55"/>
      <c r="M19" s="55"/>
      <c r="N19" s="55"/>
      <c r="O19" s="55"/>
      <c r="P19" s="55"/>
    </row>
    <row r="20" spans="2:16" ht="38.25" x14ac:dyDescent="0.25">
      <c r="B20" s="6" t="s">
        <v>16</v>
      </c>
      <c r="C20" s="6" t="s">
        <v>17</v>
      </c>
      <c r="D20" s="4" t="s">
        <v>18</v>
      </c>
      <c r="E20" s="4">
        <v>44</v>
      </c>
      <c r="F20" s="4">
        <v>30.4</v>
      </c>
      <c r="G20" s="4">
        <f t="shared" ref="G20:G27" si="1">SUM(F20-E20)</f>
        <v>-13.600000000000001</v>
      </c>
      <c r="H20" s="35">
        <f t="shared" si="0"/>
        <v>0.69090909090909092</v>
      </c>
      <c r="I20" s="54"/>
      <c r="J20" s="55"/>
      <c r="K20" s="55"/>
      <c r="L20" s="55"/>
      <c r="M20" s="55"/>
      <c r="N20" s="55"/>
      <c r="O20" s="55"/>
      <c r="P20" s="55"/>
    </row>
    <row r="21" spans="2:16" ht="40.5" customHeight="1" x14ac:dyDescent="0.25">
      <c r="B21" s="6" t="s">
        <v>19</v>
      </c>
      <c r="C21" s="6" t="s">
        <v>20</v>
      </c>
      <c r="D21" s="4" t="s">
        <v>21</v>
      </c>
      <c r="E21" s="4">
        <v>45.5</v>
      </c>
      <c r="F21" s="4">
        <v>45.5</v>
      </c>
      <c r="G21" s="4">
        <f t="shared" si="1"/>
        <v>0</v>
      </c>
      <c r="H21" s="35">
        <f t="shared" si="0"/>
        <v>1</v>
      </c>
      <c r="I21" s="54"/>
      <c r="J21" s="55"/>
      <c r="K21" s="55"/>
      <c r="L21" s="55"/>
      <c r="M21" s="55"/>
      <c r="N21" s="55"/>
      <c r="O21" s="55"/>
      <c r="P21" s="55"/>
    </row>
    <row r="22" spans="2:16" ht="39.75" customHeight="1" x14ac:dyDescent="0.25">
      <c r="B22" s="6" t="s">
        <v>22</v>
      </c>
      <c r="C22" s="6" t="s">
        <v>23</v>
      </c>
      <c r="D22" s="4" t="s">
        <v>24</v>
      </c>
      <c r="E22" s="45">
        <v>102.2</v>
      </c>
      <c r="F22" s="45">
        <v>90.8</v>
      </c>
      <c r="G22" s="4">
        <f t="shared" si="1"/>
        <v>-11.400000000000006</v>
      </c>
      <c r="H22" s="35">
        <f t="shared" si="0"/>
        <v>0.88845401174168293</v>
      </c>
      <c r="I22" s="54"/>
      <c r="J22" s="55"/>
      <c r="K22" s="55"/>
      <c r="L22" s="55"/>
      <c r="M22" s="55"/>
      <c r="N22" s="55"/>
      <c r="O22" s="55"/>
      <c r="P22" s="55"/>
    </row>
    <row r="23" spans="2:16" ht="41.25" customHeight="1" x14ac:dyDescent="0.25">
      <c r="B23" s="6" t="s">
        <v>25</v>
      </c>
      <c r="C23" s="6" t="s">
        <v>26</v>
      </c>
      <c r="D23" s="4" t="s">
        <v>24</v>
      </c>
      <c r="E23" s="45">
        <v>88.6</v>
      </c>
      <c r="F23" s="45">
        <v>975</v>
      </c>
      <c r="G23" s="4">
        <f t="shared" si="1"/>
        <v>886.4</v>
      </c>
      <c r="H23" s="35">
        <f t="shared" si="0"/>
        <v>11.004514672686231</v>
      </c>
      <c r="I23" s="54"/>
      <c r="J23" s="55"/>
      <c r="K23" s="55"/>
      <c r="L23" s="55"/>
      <c r="M23" s="55"/>
      <c r="N23" s="55"/>
      <c r="O23" s="55"/>
      <c r="P23" s="55"/>
    </row>
    <row r="24" spans="2:16" ht="36.75" customHeight="1" x14ac:dyDescent="0.25">
      <c r="B24" s="6" t="s">
        <v>27</v>
      </c>
      <c r="C24" s="7" t="s">
        <v>28</v>
      </c>
      <c r="D24" s="4" t="s">
        <v>29</v>
      </c>
      <c r="E24" s="4">
        <v>3</v>
      </c>
      <c r="F24" s="4">
        <v>17.8</v>
      </c>
      <c r="G24" s="4">
        <f t="shared" si="1"/>
        <v>14.8</v>
      </c>
      <c r="H24" s="35">
        <f t="shared" si="0"/>
        <v>5.9333333333333336</v>
      </c>
      <c r="I24" s="54"/>
      <c r="J24" s="55"/>
      <c r="K24" s="55"/>
      <c r="L24" s="55"/>
      <c r="M24" s="55"/>
      <c r="N24" s="55"/>
      <c r="O24" s="55"/>
      <c r="P24" s="55"/>
    </row>
    <row r="25" spans="2:16" ht="54.75" customHeight="1" x14ac:dyDescent="0.25">
      <c r="B25" s="18" t="s">
        <v>30</v>
      </c>
      <c r="C25" s="7" t="s">
        <v>31</v>
      </c>
      <c r="D25" s="4" t="s">
        <v>29</v>
      </c>
      <c r="E25" s="4">
        <v>13.6</v>
      </c>
      <c r="F25" s="4">
        <v>5.6</v>
      </c>
      <c r="G25" s="4">
        <f t="shared" si="1"/>
        <v>-8</v>
      </c>
      <c r="H25" s="35">
        <f t="shared" si="0"/>
        <v>0.41176470588235292</v>
      </c>
      <c r="I25" s="54"/>
      <c r="J25" s="55"/>
      <c r="K25" s="55"/>
      <c r="L25" s="55"/>
      <c r="M25" s="55"/>
      <c r="N25" s="55"/>
      <c r="O25" s="55"/>
      <c r="P25" s="55"/>
    </row>
    <row r="26" spans="2:16" ht="70.5" customHeight="1" x14ac:dyDescent="0.25">
      <c r="B26" s="18" t="s">
        <v>32</v>
      </c>
      <c r="C26" s="7" t="s">
        <v>33</v>
      </c>
      <c r="D26" s="4" t="s">
        <v>21</v>
      </c>
      <c r="E26" s="4">
        <v>42.6</v>
      </c>
      <c r="F26" s="45">
        <v>45.5</v>
      </c>
      <c r="G26" s="4">
        <f t="shared" si="1"/>
        <v>2.8999999999999986</v>
      </c>
      <c r="H26" s="35">
        <f t="shared" si="0"/>
        <v>1.068075117370892</v>
      </c>
      <c r="I26" s="54"/>
      <c r="J26" s="55"/>
      <c r="K26" s="55"/>
      <c r="L26" s="55"/>
      <c r="M26" s="55"/>
      <c r="N26" s="55"/>
      <c r="O26" s="55"/>
      <c r="P26" s="55"/>
    </row>
    <row r="27" spans="2:16" ht="25.5" x14ac:dyDescent="0.25">
      <c r="B27" s="19" t="s">
        <v>128</v>
      </c>
      <c r="C27" s="7" t="s">
        <v>34</v>
      </c>
      <c r="D27" s="4" t="s">
        <v>18</v>
      </c>
      <c r="E27" s="4">
        <v>23.8</v>
      </c>
      <c r="F27" s="4">
        <v>23.9</v>
      </c>
      <c r="G27" s="4">
        <f t="shared" si="1"/>
        <v>9.9999999999997868E-2</v>
      </c>
      <c r="H27" s="35">
        <f t="shared" si="0"/>
        <v>1.0042016806722689</v>
      </c>
      <c r="I27" s="54"/>
      <c r="J27" s="55"/>
      <c r="K27" s="55"/>
      <c r="L27" s="55"/>
      <c r="M27" s="55"/>
      <c r="N27" s="55"/>
      <c r="O27" s="55"/>
      <c r="P27" s="55"/>
    </row>
    <row r="28" spans="2:16" ht="25.5" customHeight="1" x14ac:dyDescent="0.25">
      <c r="B28" s="50" t="s">
        <v>132</v>
      </c>
      <c r="C28" s="50"/>
      <c r="D28" s="50"/>
      <c r="E28" s="50"/>
      <c r="F28" s="50"/>
      <c r="G28" s="50"/>
      <c r="H28" s="50"/>
      <c r="I28" s="17"/>
      <c r="J28" s="54"/>
      <c r="K28" s="55"/>
      <c r="L28" s="55"/>
      <c r="M28" s="55"/>
      <c r="N28" s="55"/>
      <c r="O28" s="55"/>
      <c r="P28" s="55"/>
    </row>
    <row r="29" spans="2:16" ht="15.75" x14ac:dyDescent="0.25">
      <c r="B29" s="6" t="s">
        <v>35</v>
      </c>
      <c r="C29" s="6" t="s">
        <v>36</v>
      </c>
      <c r="D29" s="4" t="s">
        <v>37</v>
      </c>
      <c r="E29" s="45">
        <v>1000</v>
      </c>
      <c r="F29" s="45">
        <v>2255.5</v>
      </c>
      <c r="G29" s="4">
        <f t="shared" ref="G29:G31" si="2">SUM(F29-E29)</f>
        <v>1255.5</v>
      </c>
      <c r="H29" s="35">
        <f t="shared" si="0"/>
        <v>2.2555000000000001</v>
      </c>
      <c r="I29" s="54"/>
      <c r="J29" s="55"/>
      <c r="K29" s="55"/>
      <c r="L29" s="55"/>
      <c r="M29" s="55"/>
      <c r="N29" s="55"/>
      <c r="O29" s="55"/>
      <c r="P29" s="55"/>
    </row>
    <row r="30" spans="2:16" ht="33" customHeight="1" x14ac:dyDescent="0.25">
      <c r="B30" s="6" t="s">
        <v>38</v>
      </c>
      <c r="C30" s="6" t="s">
        <v>39</v>
      </c>
      <c r="D30" s="4" t="s">
        <v>40</v>
      </c>
      <c r="E30" s="4">
        <v>47</v>
      </c>
      <c r="F30" s="4">
        <v>50</v>
      </c>
      <c r="G30" s="4">
        <f t="shared" si="2"/>
        <v>3</v>
      </c>
      <c r="H30" s="35">
        <f t="shared" si="0"/>
        <v>1.0638297872340425</v>
      </c>
      <c r="I30" s="54"/>
      <c r="J30" s="55"/>
      <c r="K30" s="55"/>
      <c r="L30" s="55"/>
      <c r="M30" s="55"/>
      <c r="N30" s="55"/>
      <c r="O30" s="55"/>
      <c r="P30" s="55"/>
    </row>
    <row r="31" spans="2:16" ht="43.5" customHeight="1" x14ac:dyDescent="0.25">
      <c r="B31" s="6" t="s">
        <v>41</v>
      </c>
      <c r="C31" s="6" t="s">
        <v>42</v>
      </c>
      <c r="D31" s="4" t="s">
        <v>43</v>
      </c>
      <c r="E31" s="45">
        <v>1</v>
      </c>
      <c r="F31" s="45">
        <v>1</v>
      </c>
      <c r="G31" s="45">
        <f t="shared" si="2"/>
        <v>0</v>
      </c>
      <c r="H31" s="46">
        <f t="shared" si="0"/>
        <v>1</v>
      </c>
      <c r="I31" s="54"/>
      <c r="J31" s="55"/>
      <c r="K31" s="55"/>
      <c r="L31" s="55"/>
      <c r="M31" s="55"/>
      <c r="N31" s="55"/>
      <c r="O31" s="55"/>
      <c r="P31" s="55"/>
    </row>
    <row r="32" spans="2:16" ht="16.5" customHeight="1" x14ac:dyDescent="0.25">
      <c r="B32" s="50" t="s">
        <v>44</v>
      </c>
      <c r="C32" s="50"/>
      <c r="D32" s="50"/>
      <c r="E32" s="50"/>
      <c r="F32" s="50"/>
      <c r="G32" s="50"/>
      <c r="H32" s="50"/>
      <c r="I32" s="17"/>
      <c r="J32" s="54"/>
      <c r="K32" s="55"/>
      <c r="L32" s="55"/>
      <c r="M32" s="55"/>
      <c r="N32" s="55"/>
      <c r="O32" s="55"/>
      <c r="P32" s="55"/>
    </row>
    <row r="33" spans="2:16" ht="25.5" x14ac:dyDescent="0.25">
      <c r="B33" s="6" t="s">
        <v>45</v>
      </c>
      <c r="C33" s="6" t="s">
        <v>46</v>
      </c>
      <c r="D33" s="4" t="s">
        <v>47</v>
      </c>
      <c r="E33" s="45">
        <v>30700</v>
      </c>
      <c r="F33" s="45">
        <v>58659</v>
      </c>
      <c r="G33" s="45">
        <f t="shared" ref="G33:G34" si="3">SUM(F33-E33)</f>
        <v>27959</v>
      </c>
      <c r="H33" s="46">
        <f t="shared" si="0"/>
        <v>1.9107166123778501</v>
      </c>
      <c r="I33" s="54"/>
      <c r="J33" s="55"/>
      <c r="K33" s="55"/>
      <c r="L33" s="55"/>
      <c r="M33" s="55"/>
      <c r="N33" s="55"/>
      <c r="O33" s="55"/>
      <c r="P33" s="55"/>
    </row>
    <row r="34" spans="2:16" ht="38.25" customHeight="1" x14ac:dyDescent="0.25">
      <c r="B34" s="6" t="s">
        <v>48</v>
      </c>
      <c r="C34" s="6" t="s">
        <v>49</v>
      </c>
      <c r="D34" s="4" t="s">
        <v>50</v>
      </c>
      <c r="E34" s="45">
        <v>12.9</v>
      </c>
      <c r="F34" s="45">
        <v>29.1</v>
      </c>
      <c r="G34" s="45">
        <f t="shared" si="3"/>
        <v>16.200000000000003</v>
      </c>
      <c r="H34" s="46">
        <f t="shared" si="0"/>
        <v>2.2558139534883721</v>
      </c>
      <c r="I34" s="54"/>
      <c r="J34" s="55"/>
      <c r="K34" s="55"/>
      <c r="L34" s="55"/>
      <c r="M34" s="55"/>
      <c r="N34" s="55"/>
      <c r="O34" s="55"/>
      <c r="P34" s="55"/>
    </row>
    <row r="35" spans="2:16" ht="25.5" customHeight="1" x14ac:dyDescent="0.25">
      <c r="B35" s="50" t="s">
        <v>51</v>
      </c>
      <c r="C35" s="50"/>
      <c r="D35" s="50"/>
      <c r="E35" s="50"/>
      <c r="F35" s="50"/>
      <c r="G35" s="50"/>
      <c r="H35" s="50"/>
      <c r="I35" s="17"/>
      <c r="J35" s="54"/>
      <c r="K35" s="55"/>
      <c r="L35" s="55"/>
      <c r="M35" s="55"/>
      <c r="N35" s="55"/>
      <c r="O35" s="55"/>
      <c r="P35" s="55"/>
    </row>
    <row r="36" spans="2:16" ht="38.25" x14ac:dyDescent="0.25">
      <c r="B36" s="6" t="s">
        <v>52</v>
      </c>
      <c r="C36" s="6" t="s">
        <v>53</v>
      </c>
      <c r="D36" s="4" t="s">
        <v>54</v>
      </c>
      <c r="E36" s="45">
        <v>1352</v>
      </c>
      <c r="F36" s="45">
        <v>1242.8</v>
      </c>
      <c r="G36" s="4">
        <f t="shared" ref="G36:G45" si="4">SUM(F36-E36)</f>
        <v>-109.20000000000005</v>
      </c>
      <c r="H36" s="35">
        <f t="shared" si="0"/>
        <v>0.91923076923076918</v>
      </c>
      <c r="I36" s="54"/>
      <c r="J36" s="55"/>
      <c r="K36" s="55"/>
      <c r="L36" s="55"/>
      <c r="M36" s="55"/>
      <c r="N36" s="55"/>
      <c r="O36" s="55"/>
      <c r="P36" s="55"/>
    </row>
    <row r="37" spans="2:16" ht="42.75" customHeight="1" x14ac:dyDescent="0.25">
      <c r="B37" s="6" t="s">
        <v>55</v>
      </c>
      <c r="C37" s="6" t="s">
        <v>56</v>
      </c>
      <c r="D37" s="4" t="s">
        <v>57</v>
      </c>
      <c r="E37" s="4">
        <v>146</v>
      </c>
      <c r="F37" s="45">
        <v>533</v>
      </c>
      <c r="G37" s="4">
        <f t="shared" si="4"/>
        <v>387</v>
      </c>
      <c r="H37" s="35">
        <f t="shared" si="0"/>
        <v>3.6506849315068495</v>
      </c>
      <c r="I37" s="54"/>
      <c r="J37" s="55"/>
      <c r="K37" s="55"/>
      <c r="L37" s="55"/>
      <c r="M37" s="55"/>
      <c r="N37" s="55"/>
      <c r="O37" s="55"/>
      <c r="P37" s="55"/>
    </row>
    <row r="38" spans="2:16" ht="72" customHeight="1" x14ac:dyDescent="0.25">
      <c r="B38" s="18" t="s">
        <v>58</v>
      </c>
      <c r="C38" s="6" t="s">
        <v>59</v>
      </c>
      <c r="D38" s="4" t="s">
        <v>54</v>
      </c>
      <c r="E38" s="4">
        <v>9000</v>
      </c>
      <c r="F38" s="45">
        <v>16168.8</v>
      </c>
      <c r="G38" s="4">
        <f t="shared" si="4"/>
        <v>7168.7999999999993</v>
      </c>
      <c r="H38" s="35">
        <f t="shared" si="0"/>
        <v>1.7965333333333333</v>
      </c>
      <c r="I38" s="54"/>
      <c r="J38" s="55"/>
      <c r="K38" s="55"/>
      <c r="L38" s="55"/>
      <c r="M38" s="55"/>
      <c r="N38" s="55"/>
      <c r="O38" s="55"/>
      <c r="P38" s="55"/>
    </row>
    <row r="39" spans="2:16" ht="76.5" x14ac:dyDescent="0.25">
      <c r="B39" s="18" t="s">
        <v>60</v>
      </c>
      <c r="C39" s="7" t="s">
        <v>61</v>
      </c>
      <c r="D39" s="4" t="s">
        <v>62</v>
      </c>
      <c r="E39" s="4">
        <v>82</v>
      </c>
      <c r="F39" s="45">
        <v>82</v>
      </c>
      <c r="G39" s="4">
        <f t="shared" si="4"/>
        <v>0</v>
      </c>
      <c r="H39" s="35">
        <f t="shared" si="0"/>
        <v>1</v>
      </c>
      <c r="I39" s="54"/>
      <c r="J39" s="55"/>
      <c r="K39" s="55"/>
      <c r="L39" s="55"/>
      <c r="M39" s="55"/>
      <c r="N39" s="55"/>
      <c r="O39" s="55"/>
      <c r="P39" s="55"/>
    </row>
    <row r="40" spans="2:16" ht="117.75" customHeight="1" x14ac:dyDescent="0.25">
      <c r="B40" s="6" t="s">
        <v>63</v>
      </c>
      <c r="C40" s="7" t="s">
        <v>64</v>
      </c>
      <c r="D40" s="4" t="s">
        <v>62</v>
      </c>
      <c r="E40" s="4">
        <v>56</v>
      </c>
      <c r="F40" s="45">
        <v>59</v>
      </c>
      <c r="G40" s="4">
        <f t="shared" si="4"/>
        <v>3</v>
      </c>
      <c r="H40" s="35">
        <f t="shared" si="0"/>
        <v>1.0535714285714286</v>
      </c>
      <c r="I40" s="54"/>
      <c r="J40" s="55"/>
      <c r="K40" s="55"/>
      <c r="L40" s="55"/>
      <c r="M40" s="55"/>
      <c r="N40" s="55"/>
      <c r="O40" s="55"/>
      <c r="P40" s="55"/>
    </row>
    <row r="41" spans="2:16" ht="25.5" x14ac:dyDescent="0.25">
      <c r="B41" s="18" t="s">
        <v>65</v>
      </c>
      <c r="C41" s="7" t="s">
        <v>66</v>
      </c>
      <c r="D41" s="4" t="s">
        <v>62</v>
      </c>
      <c r="E41" s="4">
        <v>2520</v>
      </c>
      <c r="F41" s="45">
        <v>2770</v>
      </c>
      <c r="G41" s="4">
        <f t="shared" si="4"/>
        <v>250</v>
      </c>
      <c r="H41" s="35">
        <f t="shared" si="0"/>
        <v>1.0992063492063493</v>
      </c>
      <c r="I41" s="54"/>
      <c r="J41" s="55"/>
      <c r="K41" s="55"/>
      <c r="L41" s="55"/>
      <c r="M41" s="55"/>
      <c r="N41" s="55"/>
      <c r="O41" s="55"/>
      <c r="P41" s="55"/>
    </row>
    <row r="42" spans="2:16" ht="38.25" x14ac:dyDescent="0.25">
      <c r="B42" s="18" t="s">
        <v>67</v>
      </c>
      <c r="C42" s="7" t="s">
        <v>68</v>
      </c>
      <c r="D42" s="4" t="s">
        <v>62</v>
      </c>
      <c r="E42" s="4">
        <v>2320</v>
      </c>
      <c r="F42" s="45">
        <v>2610</v>
      </c>
      <c r="G42" s="4">
        <f t="shared" si="4"/>
        <v>290</v>
      </c>
      <c r="H42" s="35">
        <f t="shared" si="0"/>
        <v>1.125</v>
      </c>
      <c r="I42" s="54"/>
      <c r="J42" s="55"/>
      <c r="K42" s="55"/>
      <c r="L42" s="55"/>
      <c r="M42" s="55"/>
      <c r="N42" s="55"/>
      <c r="O42" s="55"/>
      <c r="P42" s="55"/>
    </row>
    <row r="43" spans="2:16" ht="63.75" x14ac:dyDescent="0.25">
      <c r="B43" s="18" t="s">
        <v>69</v>
      </c>
      <c r="C43" s="7" t="s">
        <v>70</v>
      </c>
      <c r="D43" s="4" t="s">
        <v>71</v>
      </c>
      <c r="E43" s="4">
        <v>0</v>
      </c>
      <c r="F43" s="4">
        <v>0</v>
      </c>
      <c r="G43" s="4" t="s">
        <v>72</v>
      </c>
      <c r="H43" s="35" t="s">
        <v>72</v>
      </c>
      <c r="I43" s="54"/>
      <c r="J43" s="55"/>
      <c r="K43" s="55"/>
      <c r="L43" s="55"/>
      <c r="M43" s="55"/>
      <c r="N43" s="55"/>
      <c r="O43" s="55"/>
      <c r="P43" s="55"/>
    </row>
    <row r="44" spans="2:16" ht="89.25" x14ac:dyDescent="0.25">
      <c r="B44" s="18" t="s">
        <v>73</v>
      </c>
      <c r="C44" s="7" t="s">
        <v>74</v>
      </c>
      <c r="D44" s="4" t="s">
        <v>75</v>
      </c>
      <c r="E44" s="4">
        <v>1</v>
      </c>
      <c r="F44" s="45">
        <v>0</v>
      </c>
      <c r="G44" s="4">
        <f t="shared" si="4"/>
        <v>-1</v>
      </c>
      <c r="H44" s="35">
        <f t="shared" si="0"/>
        <v>0</v>
      </c>
      <c r="I44" s="54"/>
      <c r="J44" s="55"/>
      <c r="K44" s="55"/>
      <c r="L44" s="55"/>
      <c r="M44" s="55"/>
      <c r="N44" s="55"/>
      <c r="O44" s="55"/>
      <c r="P44" s="55"/>
    </row>
    <row r="45" spans="2:16" ht="140.25" x14ac:dyDescent="0.25">
      <c r="B45" s="18" t="s">
        <v>76</v>
      </c>
      <c r="C45" s="7" t="s">
        <v>77</v>
      </c>
      <c r="D45" s="4" t="s">
        <v>75</v>
      </c>
      <c r="E45" s="4">
        <v>10</v>
      </c>
      <c r="F45" s="4">
        <v>10</v>
      </c>
      <c r="G45" s="4">
        <f t="shared" si="4"/>
        <v>0</v>
      </c>
      <c r="H45" s="35">
        <f t="shared" si="0"/>
        <v>1</v>
      </c>
      <c r="I45" s="54"/>
      <c r="J45" s="55"/>
      <c r="K45" s="55"/>
      <c r="L45" s="55"/>
      <c r="M45" s="55"/>
      <c r="N45" s="55"/>
      <c r="O45" s="55"/>
      <c r="P45" s="55"/>
    </row>
    <row r="46" spans="2:16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2:16" x14ac:dyDescent="0.25">
      <c r="B47" s="11"/>
      <c r="I47" s="75">
        <f>SUM(H12+H13+H15+H16+H18+H20+H21+H22+H23+H24+H25+H26+H27+H29+H30+H31+H33+H34+H36+H37+H38+H39+H40+H41+H42+H45)</f>
        <v>48.600137194816845</v>
      </c>
      <c r="J47">
        <v>26</v>
      </c>
      <c r="K47">
        <f>SUM(I47/J47*100)</f>
        <v>186.9236045954494</v>
      </c>
    </row>
    <row r="48" spans="2:16" ht="51.75" customHeight="1" x14ac:dyDescent="0.25">
      <c r="B48" s="59" t="s">
        <v>79</v>
      </c>
      <c r="C48" s="59"/>
      <c r="D48" s="59"/>
      <c r="E48" s="59"/>
      <c r="F48" s="59"/>
      <c r="G48" s="59"/>
      <c r="H48" s="59"/>
    </row>
    <row r="49" spans="2:8" ht="30" customHeight="1" x14ac:dyDescent="0.25"/>
    <row r="50" spans="2:8" ht="25.5" customHeight="1" x14ac:dyDescent="0.25">
      <c r="B50" s="9" t="s">
        <v>80</v>
      </c>
    </row>
    <row r="51" spans="2:8" ht="15.75" x14ac:dyDescent="0.25">
      <c r="B51" s="60" t="s">
        <v>81</v>
      </c>
      <c r="C51" s="60"/>
      <c r="D51" s="60"/>
      <c r="E51" s="60"/>
      <c r="F51" s="60"/>
      <c r="G51" s="60"/>
      <c r="H51" s="60"/>
    </row>
    <row r="52" spans="2:8" ht="15.75" x14ac:dyDescent="0.25">
      <c r="B52" s="60" t="s">
        <v>82</v>
      </c>
      <c r="C52" s="60"/>
      <c r="D52" s="60"/>
      <c r="E52" s="60"/>
      <c r="F52" s="60"/>
      <c r="G52" s="60"/>
      <c r="H52" s="60"/>
    </row>
    <row r="53" spans="2:8" ht="15.75" x14ac:dyDescent="0.25">
      <c r="B53" s="12"/>
    </row>
    <row r="54" spans="2:8" ht="35.25" customHeight="1" x14ac:dyDescent="0.25">
      <c r="B54" s="59" t="s">
        <v>83</v>
      </c>
      <c r="C54" s="59"/>
      <c r="D54" s="59"/>
      <c r="E54" s="59"/>
      <c r="F54" s="59"/>
      <c r="G54" s="59"/>
      <c r="H54" s="59"/>
    </row>
    <row r="55" spans="2:8" ht="31.5" customHeight="1" x14ac:dyDescent="0.25"/>
    <row r="56" spans="2:8" ht="15.75" x14ac:dyDescent="0.25">
      <c r="B56" s="9" t="s">
        <v>80</v>
      </c>
    </row>
    <row r="57" spans="2:8" ht="15.75" x14ac:dyDescent="0.25">
      <c r="B57" s="60" t="s">
        <v>84</v>
      </c>
      <c r="C57" s="60"/>
      <c r="D57" s="60"/>
      <c r="E57" s="60"/>
      <c r="F57" s="60"/>
      <c r="G57" s="60"/>
      <c r="H57" s="60"/>
    </row>
    <row r="58" spans="2:8" ht="29.25" customHeight="1" x14ac:dyDescent="0.25">
      <c r="B58" s="59" t="s">
        <v>85</v>
      </c>
      <c r="C58" s="59"/>
      <c r="D58" s="59"/>
      <c r="E58" s="59"/>
      <c r="F58" s="59"/>
      <c r="G58" s="59"/>
      <c r="H58" s="59"/>
    </row>
    <row r="59" spans="2:8" ht="15.75" x14ac:dyDescent="0.25">
      <c r="B59" s="8"/>
    </row>
    <row r="60" spans="2:8" ht="15.75" x14ac:dyDescent="0.25">
      <c r="B60" s="76" t="s">
        <v>143</v>
      </c>
      <c r="C60" s="76"/>
      <c r="D60" s="76"/>
      <c r="E60" s="76"/>
      <c r="F60" s="76"/>
      <c r="G60" s="76"/>
      <c r="H60" s="76"/>
    </row>
    <row r="61" spans="2:8" ht="15.75" x14ac:dyDescent="0.25">
      <c r="B61" s="13"/>
    </row>
    <row r="62" spans="2:8" x14ac:dyDescent="0.25">
      <c r="B62" s="63" t="s">
        <v>86</v>
      </c>
      <c r="C62" s="63"/>
      <c r="D62" s="63"/>
      <c r="E62" s="63"/>
      <c r="F62" s="63"/>
      <c r="G62" s="63"/>
      <c r="H62" s="63"/>
    </row>
    <row r="63" spans="2:8" x14ac:dyDescent="0.25">
      <c r="B63" s="14"/>
    </row>
    <row r="64" spans="2:8" ht="63.75" customHeight="1" x14ac:dyDescent="0.25">
      <c r="B64" s="69" t="s">
        <v>0</v>
      </c>
      <c r="C64" s="69"/>
      <c r="D64" s="20" t="s">
        <v>129</v>
      </c>
      <c r="E64" s="20" t="s">
        <v>140</v>
      </c>
      <c r="F64" s="20" t="s">
        <v>141</v>
      </c>
      <c r="G64" s="20" t="s">
        <v>1</v>
      </c>
      <c r="H64" s="20" t="s">
        <v>87</v>
      </c>
    </row>
    <row r="65" spans="2:8" ht="33" customHeight="1" x14ac:dyDescent="0.25">
      <c r="B65" s="58" t="s">
        <v>133</v>
      </c>
      <c r="C65" s="58"/>
      <c r="D65" s="20" t="s">
        <v>88</v>
      </c>
      <c r="E65" s="21">
        <v>18636.144</v>
      </c>
      <c r="F65" s="21">
        <v>18305.721000000001</v>
      </c>
      <c r="G65" s="21">
        <f>SUM(F65-E65)</f>
        <v>-330.42299999999886</v>
      </c>
      <c r="H65" s="39">
        <f>SUM(F65/E65*100)</f>
        <v>98.226977640868213</v>
      </c>
    </row>
    <row r="66" spans="2:8" ht="86.25" customHeight="1" x14ac:dyDescent="0.25">
      <c r="B66" s="64" t="s">
        <v>89</v>
      </c>
      <c r="C66" s="65"/>
      <c r="D66" s="22" t="s">
        <v>88</v>
      </c>
      <c r="E66" s="23">
        <v>4040.2710000000002</v>
      </c>
      <c r="F66" s="27">
        <v>4040.2710000000002</v>
      </c>
      <c r="G66" s="21">
        <f>SUM(F66-E66)</f>
        <v>0</v>
      </c>
      <c r="H66" s="39">
        <f>SUM(F66/E66*100)</f>
        <v>100</v>
      </c>
    </row>
    <row r="67" spans="2:8" ht="14.25" customHeight="1" x14ac:dyDescent="0.25">
      <c r="B67" s="70" t="s">
        <v>90</v>
      </c>
      <c r="C67" s="71"/>
      <c r="D67" s="24"/>
      <c r="E67" s="25"/>
      <c r="F67" s="28"/>
      <c r="G67" s="25"/>
      <c r="H67" s="29"/>
    </row>
    <row r="68" spans="2:8" ht="44.25" customHeight="1" x14ac:dyDescent="0.25">
      <c r="B68" s="50" t="s">
        <v>91</v>
      </c>
      <c r="C68" s="50"/>
      <c r="D68" s="20" t="s">
        <v>88</v>
      </c>
      <c r="E68" s="21">
        <v>4040.2710000000002</v>
      </c>
      <c r="F68" s="21">
        <v>4040.2710000000002</v>
      </c>
      <c r="G68" s="21">
        <f t="shared" ref="G68:G69" si="5">SUM(F68-E68)</f>
        <v>0</v>
      </c>
      <c r="H68" s="39">
        <f t="shared" ref="H68:H69" si="6">SUM(F68/E68*100)</f>
        <v>100</v>
      </c>
    </row>
    <row r="69" spans="2:8" ht="55.5" customHeight="1" x14ac:dyDescent="0.25">
      <c r="B69" s="64" t="s">
        <v>92</v>
      </c>
      <c r="C69" s="65"/>
      <c r="D69" s="22" t="s">
        <v>88</v>
      </c>
      <c r="E69" s="23">
        <v>4932.2120000000004</v>
      </c>
      <c r="F69" s="23">
        <v>4628.3289999999997</v>
      </c>
      <c r="G69" s="21">
        <f t="shared" si="5"/>
        <v>-303.88300000000072</v>
      </c>
      <c r="H69" s="39">
        <f t="shared" si="6"/>
        <v>93.838809037405511</v>
      </c>
    </row>
    <row r="70" spans="2:8" ht="15.75" x14ac:dyDescent="0.25">
      <c r="B70" s="66" t="s">
        <v>90</v>
      </c>
      <c r="C70" s="67"/>
      <c r="D70" s="24"/>
      <c r="E70" s="25"/>
      <c r="F70" s="25"/>
      <c r="G70" s="25"/>
      <c r="H70" s="29"/>
    </row>
    <row r="71" spans="2:8" ht="43.5" customHeight="1" x14ac:dyDescent="0.25">
      <c r="B71" s="50" t="s">
        <v>91</v>
      </c>
      <c r="C71" s="50"/>
      <c r="D71" s="20" t="s">
        <v>88</v>
      </c>
      <c r="E71" s="21">
        <v>283.38299999999998</v>
      </c>
      <c r="F71" s="21">
        <v>283.38299999999998</v>
      </c>
      <c r="G71" s="21">
        <f t="shared" ref="G71:G76" si="7">SUM(F71-E71)</f>
        <v>0</v>
      </c>
      <c r="H71" s="39">
        <f t="shared" ref="H71:H74" si="8">SUM(F71/E71*100)</f>
        <v>100</v>
      </c>
    </row>
    <row r="72" spans="2:8" ht="35.25" customHeight="1" x14ac:dyDescent="0.25">
      <c r="B72" s="50" t="s">
        <v>93</v>
      </c>
      <c r="C72" s="50"/>
      <c r="D72" s="20" t="s">
        <v>88</v>
      </c>
      <c r="E72" s="21">
        <v>4648.8289999999997</v>
      </c>
      <c r="F72" s="21">
        <v>4344.9459999999999</v>
      </c>
      <c r="G72" s="21">
        <f t="shared" si="7"/>
        <v>-303.88299999999981</v>
      </c>
      <c r="H72" s="39">
        <f t="shared" si="8"/>
        <v>93.463235580401005</v>
      </c>
    </row>
    <row r="73" spans="2:8" ht="85.5" customHeight="1" x14ac:dyDescent="0.25">
      <c r="B73" s="50" t="s">
        <v>94</v>
      </c>
      <c r="C73" s="50"/>
      <c r="D73" s="5" t="s">
        <v>88</v>
      </c>
      <c r="E73" s="21">
        <v>135.59100000000001</v>
      </c>
      <c r="F73" s="21">
        <v>110.34099999999999</v>
      </c>
      <c r="G73" s="21">
        <f t="shared" si="7"/>
        <v>-25.250000000000014</v>
      </c>
      <c r="H73" s="39">
        <f t="shared" si="8"/>
        <v>81.377820061803504</v>
      </c>
    </row>
    <row r="74" spans="2:8" ht="40.5" customHeight="1" x14ac:dyDescent="0.25">
      <c r="B74" s="50" t="s">
        <v>91</v>
      </c>
      <c r="C74" s="50"/>
      <c r="D74" s="5" t="s">
        <v>88</v>
      </c>
      <c r="E74" s="21">
        <v>135.59100000000001</v>
      </c>
      <c r="F74" s="21">
        <v>110.34099999999999</v>
      </c>
      <c r="G74" s="21">
        <f t="shared" si="7"/>
        <v>-25.250000000000014</v>
      </c>
      <c r="H74" s="39">
        <f t="shared" si="8"/>
        <v>81.377820061803504</v>
      </c>
    </row>
    <row r="75" spans="2:8" ht="35.25" customHeight="1" x14ac:dyDescent="0.25">
      <c r="B75" s="50" t="s">
        <v>95</v>
      </c>
      <c r="C75" s="50"/>
      <c r="D75" s="5" t="s">
        <v>88</v>
      </c>
      <c r="E75" s="21">
        <v>0</v>
      </c>
      <c r="F75" s="21">
        <v>0</v>
      </c>
      <c r="G75" s="21">
        <f t="shared" si="7"/>
        <v>0</v>
      </c>
      <c r="H75" s="21">
        <v>0</v>
      </c>
    </row>
    <row r="76" spans="2:8" ht="124.5" customHeight="1" x14ac:dyDescent="0.25">
      <c r="B76" s="64" t="s">
        <v>96</v>
      </c>
      <c r="C76" s="72"/>
      <c r="D76" s="30" t="s">
        <v>88</v>
      </c>
      <c r="E76" s="23">
        <v>8928.07</v>
      </c>
      <c r="F76" s="23">
        <v>8925.125</v>
      </c>
      <c r="G76" s="21">
        <f t="shared" si="7"/>
        <v>-2.944999999999709</v>
      </c>
      <c r="H76" s="39">
        <f>SUM(F76/E76*100)</f>
        <v>99.967014147514533</v>
      </c>
    </row>
    <row r="77" spans="2:8" ht="15.75" x14ac:dyDescent="0.25">
      <c r="B77" s="66" t="s">
        <v>90</v>
      </c>
      <c r="C77" s="73"/>
      <c r="D77" s="31"/>
      <c r="E77" s="25"/>
      <c r="F77" s="25"/>
      <c r="G77" s="25"/>
      <c r="H77" s="25"/>
    </row>
    <row r="78" spans="2:8" ht="45" customHeight="1" x14ac:dyDescent="0.25">
      <c r="B78" s="50" t="s">
        <v>91</v>
      </c>
      <c r="C78" s="50"/>
      <c r="D78" s="5" t="s">
        <v>88</v>
      </c>
      <c r="E78" s="21">
        <v>8928.07</v>
      </c>
      <c r="F78" s="21">
        <v>8925.125</v>
      </c>
      <c r="G78" s="21">
        <f t="shared" ref="G78:G79" si="9">SUM(F78-E78)</f>
        <v>-2.944999999999709</v>
      </c>
      <c r="H78" s="39">
        <f>SUM(F78/E78*100)</f>
        <v>99.967014147514533</v>
      </c>
    </row>
    <row r="79" spans="2:8" ht="52.5" customHeight="1" x14ac:dyDescent="0.25">
      <c r="B79" s="50" t="s">
        <v>97</v>
      </c>
      <c r="C79" s="50"/>
      <c r="D79" s="5" t="s">
        <v>88</v>
      </c>
      <c r="E79" s="21">
        <v>0</v>
      </c>
      <c r="F79" s="21">
        <v>0</v>
      </c>
      <c r="G79" s="21">
        <f t="shared" si="9"/>
        <v>0</v>
      </c>
      <c r="H79" s="21">
        <v>0</v>
      </c>
    </row>
    <row r="80" spans="2:8" ht="105.75" customHeight="1" x14ac:dyDescent="0.25">
      <c r="B80" s="64" t="s">
        <v>98</v>
      </c>
      <c r="C80" s="72"/>
      <c r="D80" s="32" t="s">
        <v>88</v>
      </c>
      <c r="E80" s="23">
        <v>600</v>
      </c>
      <c r="F80" s="26">
        <v>600</v>
      </c>
      <c r="G80" s="21">
        <f>SUM(F80-E80)</f>
        <v>0</v>
      </c>
      <c r="H80" s="39">
        <f>SUM(F80/E80*100)</f>
        <v>100</v>
      </c>
    </row>
    <row r="81" spans="2:8" ht="15.75" x14ac:dyDescent="0.25">
      <c r="B81" s="66" t="s">
        <v>90</v>
      </c>
      <c r="C81" s="73"/>
      <c r="D81" s="32"/>
      <c r="E81" s="25"/>
      <c r="F81" s="26"/>
      <c r="G81" s="25"/>
      <c r="H81" s="25"/>
    </row>
    <row r="82" spans="2:8" ht="45" customHeight="1" x14ac:dyDescent="0.25">
      <c r="B82" s="50" t="s">
        <v>99</v>
      </c>
      <c r="C82" s="50"/>
      <c r="D82" s="5" t="s">
        <v>88</v>
      </c>
      <c r="E82" s="21">
        <v>600</v>
      </c>
      <c r="F82" s="21">
        <v>600</v>
      </c>
      <c r="G82" s="21">
        <f t="shared" ref="G82:G83" si="10">SUM(F82-E82)</f>
        <v>0</v>
      </c>
      <c r="H82" s="39">
        <f>SUM(F82/E82*100)</f>
        <v>100</v>
      </c>
    </row>
    <row r="83" spans="2:8" ht="39" customHeight="1" x14ac:dyDescent="0.25">
      <c r="B83" s="50" t="s">
        <v>100</v>
      </c>
      <c r="C83" s="50"/>
      <c r="D83" s="5" t="s">
        <v>88</v>
      </c>
      <c r="E83" s="21">
        <v>0</v>
      </c>
      <c r="F83" s="21">
        <v>0</v>
      </c>
      <c r="G83" s="21">
        <f t="shared" si="10"/>
        <v>0</v>
      </c>
      <c r="H83" s="21">
        <v>0</v>
      </c>
    </row>
    <row r="84" spans="2:8" x14ac:dyDescent="0.25">
      <c r="B84" s="14"/>
    </row>
    <row r="85" spans="2:8" ht="56.25" customHeight="1" x14ac:dyDescent="0.25">
      <c r="B85" s="59" t="s">
        <v>101</v>
      </c>
      <c r="C85" s="59"/>
      <c r="D85" s="59"/>
      <c r="E85" s="59"/>
      <c r="F85" s="59"/>
      <c r="G85" s="59"/>
      <c r="H85" s="59"/>
    </row>
    <row r="87" spans="2:8" ht="15.75" x14ac:dyDescent="0.25">
      <c r="B87" s="8"/>
    </row>
    <row r="88" spans="2:8" ht="15.75" x14ac:dyDescent="0.25">
      <c r="B88" s="9" t="s">
        <v>80</v>
      </c>
    </row>
    <row r="89" spans="2:8" ht="15.75" x14ac:dyDescent="0.25">
      <c r="B89" s="60" t="s">
        <v>102</v>
      </c>
      <c r="C89" s="60"/>
      <c r="D89" s="60"/>
      <c r="E89" s="60"/>
      <c r="F89" s="60"/>
      <c r="G89" s="60"/>
      <c r="H89" s="60"/>
    </row>
    <row r="90" spans="2:8" ht="15.75" x14ac:dyDescent="0.25">
      <c r="B90" s="60" t="s">
        <v>103</v>
      </c>
      <c r="C90" s="60"/>
      <c r="D90" s="60"/>
      <c r="E90" s="60"/>
      <c r="F90" s="60"/>
      <c r="G90" s="60"/>
      <c r="H90" s="60"/>
    </row>
    <row r="91" spans="2:8" ht="42.75" customHeight="1" x14ac:dyDescent="0.25">
      <c r="B91" s="59" t="s">
        <v>104</v>
      </c>
      <c r="C91" s="59"/>
      <c r="D91" s="59"/>
      <c r="E91" s="59"/>
      <c r="F91" s="59"/>
      <c r="G91" s="59"/>
      <c r="H91" s="59"/>
    </row>
    <row r="92" spans="2:8" ht="15.75" x14ac:dyDescent="0.25">
      <c r="B92" s="8"/>
    </row>
    <row r="93" spans="2:8" ht="15.75" x14ac:dyDescent="0.25">
      <c r="B93" s="57" t="s">
        <v>142</v>
      </c>
      <c r="C93" s="57"/>
      <c r="D93" s="57"/>
      <c r="E93" s="57"/>
      <c r="F93" s="57"/>
      <c r="G93" s="57"/>
      <c r="H93" s="57"/>
    </row>
    <row r="94" spans="2:8" x14ac:dyDescent="0.25">
      <c r="B94" s="14"/>
    </row>
    <row r="95" spans="2:8" x14ac:dyDescent="0.25">
      <c r="B95" s="74" t="s">
        <v>106</v>
      </c>
      <c r="C95" s="74"/>
      <c r="D95" s="74"/>
      <c r="E95" s="74"/>
      <c r="F95" s="74"/>
      <c r="G95" s="74"/>
      <c r="H95" s="74"/>
    </row>
    <row r="96" spans="2:8" x14ac:dyDescent="0.25">
      <c r="B96" s="15"/>
    </row>
    <row r="97" spans="2:8" ht="82.5" customHeight="1" x14ac:dyDescent="0.25">
      <c r="B97" s="69" t="s">
        <v>0</v>
      </c>
      <c r="C97" s="69"/>
      <c r="D97" s="20" t="s">
        <v>125</v>
      </c>
      <c r="E97" s="20" t="s">
        <v>137</v>
      </c>
      <c r="F97" s="20" t="s">
        <v>138</v>
      </c>
      <c r="G97" s="20" t="s">
        <v>1</v>
      </c>
      <c r="H97" s="20" t="s">
        <v>107</v>
      </c>
    </row>
    <row r="98" spans="2:8" ht="113.25" customHeight="1" x14ac:dyDescent="0.25">
      <c r="B98" s="61" t="s">
        <v>108</v>
      </c>
      <c r="C98" s="61"/>
      <c r="D98" s="20" t="s">
        <v>109</v>
      </c>
      <c r="E98" s="20">
        <v>1</v>
      </c>
      <c r="F98" s="20">
        <v>1</v>
      </c>
      <c r="G98" s="20">
        <f>SUM(F98-E98)</f>
        <v>0</v>
      </c>
      <c r="H98" s="20">
        <f>SUM(F98/E98*100)</f>
        <v>100</v>
      </c>
    </row>
    <row r="99" spans="2:8" ht="69" customHeight="1" x14ac:dyDescent="0.25">
      <c r="B99" s="61" t="s">
        <v>92</v>
      </c>
      <c r="C99" s="61"/>
      <c r="D99" s="48" t="s">
        <v>109</v>
      </c>
      <c r="E99" s="47">
        <v>1</v>
      </c>
      <c r="F99" s="47">
        <v>1</v>
      </c>
      <c r="G99" s="47">
        <f t="shared" ref="G99:G102" si="11">SUM(F99-E99)</f>
        <v>0</v>
      </c>
      <c r="H99" s="47">
        <f t="shared" ref="H99:H102" si="12">SUM(F99/E99*100)</f>
        <v>100</v>
      </c>
    </row>
    <row r="100" spans="2:8" ht="112.5" customHeight="1" x14ac:dyDescent="0.25">
      <c r="B100" s="61" t="s">
        <v>110</v>
      </c>
      <c r="C100" s="61"/>
      <c r="D100" s="20" t="s">
        <v>109</v>
      </c>
      <c r="E100" s="47">
        <v>1</v>
      </c>
      <c r="F100" s="47">
        <v>1</v>
      </c>
      <c r="G100" s="47">
        <f t="shared" si="11"/>
        <v>0</v>
      </c>
      <c r="H100" s="47">
        <f t="shared" si="12"/>
        <v>100</v>
      </c>
    </row>
    <row r="101" spans="2:8" ht="157.5" customHeight="1" x14ac:dyDescent="0.25">
      <c r="B101" s="62" t="s">
        <v>111</v>
      </c>
      <c r="C101" s="62"/>
      <c r="D101" s="20" t="s">
        <v>109</v>
      </c>
      <c r="E101" s="20">
        <v>1</v>
      </c>
      <c r="F101" s="20">
        <v>1</v>
      </c>
      <c r="G101" s="20">
        <f t="shared" si="11"/>
        <v>0</v>
      </c>
      <c r="H101" s="20">
        <f t="shared" si="12"/>
        <v>100</v>
      </c>
    </row>
    <row r="102" spans="2:8" ht="152.25" customHeight="1" x14ac:dyDescent="0.25">
      <c r="B102" s="61" t="s">
        <v>134</v>
      </c>
      <c r="C102" s="61"/>
      <c r="D102" s="20" t="s">
        <v>109</v>
      </c>
      <c r="E102" s="20">
        <v>1</v>
      </c>
      <c r="F102" s="20">
        <v>1</v>
      </c>
      <c r="G102" s="20">
        <f t="shared" si="11"/>
        <v>0</v>
      </c>
      <c r="H102" s="20">
        <f t="shared" si="12"/>
        <v>100</v>
      </c>
    </row>
    <row r="103" spans="2:8" ht="31.5" customHeight="1" x14ac:dyDescent="0.25">
      <c r="B103" s="58" t="s">
        <v>112</v>
      </c>
      <c r="C103" s="58"/>
      <c r="D103" s="33" t="s">
        <v>109</v>
      </c>
      <c r="E103" s="33">
        <f>SUM(E98:E102)</f>
        <v>5</v>
      </c>
      <c r="F103" s="33">
        <f>SUM(F98:F102)</f>
        <v>5</v>
      </c>
      <c r="G103" s="33">
        <v>0</v>
      </c>
      <c r="H103" s="33">
        <v>100</v>
      </c>
    </row>
    <row r="104" spans="2:8" ht="15.75" x14ac:dyDescent="0.25">
      <c r="B104" s="9"/>
    </row>
    <row r="105" spans="2:8" ht="39" customHeight="1" x14ac:dyDescent="0.25">
      <c r="B105" s="59" t="s">
        <v>113</v>
      </c>
      <c r="C105" s="59"/>
      <c r="D105" s="59"/>
      <c r="E105" s="59"/>
      <c r="F105" s="59"/>
      <c r="G105" s="59"/>
      <c r="H105" s="59"/>
    </row>
    <row r="107" spans="2:8" ht="22.5" customHeight="1" x14ac:dyDescent="0.25">
      <c r="B107" s="8" t="s">
        <v>80</v>
      </c>
    </row>
    <row r="108" spans="2:8" ht="15.75" x14ac:dyDescent="0.25">
      <c r="B108" s="60" t="s">
        <v>114</v>
      </c>
      <c r="C108" s="60"/>
      <c r="D108" s="60"/>
      <c r="E108" s="60"/>
      <c r="F108" s="60"/>
      <c r="G108" s="60"/>
      <c r="H108" s="60"/>
    </row>
    <row r="109" spans="2:8" ht="15.75" x14ac:dyDescent="0.25">
      <c r="B109" s="60" t="s">
        <v>115</v>
      </c>
      <c r="C109" s="60"/>
      <c r="D109" s="60"/>
      <c r="E109" s="60"/>
      <c r="F109" s="60"/>
      <c r="G109" s="60"/>
      <c r="H109" s="60"/>
    </row>
    <row r="110" spans="2:8" ht="15.75" x14ac:dyDescent="0.25">
      <c r="B110" s="9"/>
    </row>
    <row r="111" spans="2:8" ht="15.75" x14ac:dyDescent="0.25">
      <c r="B111" s="57" t="s">
        <v>116</v>
      </c>
      <c r="C111" s="57"/>
      <c r="D111" s="57"/>
      <c r="E111" s="57"/>
      <c r="F111" s="57"/>
      <c r="G111" s="57"/>
      <c r="H111" s="57"/>
    </row>
    <row r="112" spans="2:8" ht="15.75" x14ac:dyDescent="0.25">
      <c r="B112" s="9"/>
    </row>
    <row r="113" spans="2:8" ht="15.75" x14ac:dyDescent="0.25">
      <c r="B113" s="49" t="s">
        <v>117</v>
      </c>
      <c r="C113" s="49"/>
      <c r="D113" s="49"/>
      <c r="E113" s="49"/>
      <c r="F113" s="49"/>
      <c r="G113" s="49"/>
      <c r="H113" s="49"/>
    </row>
    <row r="114" spans="2:8" ht="15.75" x14ac:dyDescent="0.25">
      <c r="B114" s="9"/>
    </row>
    <row r="115" spans="2:8" ht="52.5" customHeight="1" x14ac:dyDescent="0.25">
      <c r="B115" s="59" t="s">
        <v>118</v>
      </c>
      <c r="C115" s="59"/>
      <c r="D115" s="59"/>
      <c r="E115" s="59"/>
      <c r="F115" s="59"/>
      <c r="G115" s="59"/>
      <c r="H115" s="59"/>
    </row>
    <row r="116" spans="2:8" ht="15.75" x14ac:dyDescent="0.25">
      <c r="B116" s="9"/>
    </row>
    <row r="117" spans="2:8" ht="15.75" x14ac:dyDescent="0.25">
      <c r="B117" s="52" t="s">
        <v>119</v>
      </c>
      <c r="C117" s="52"/>
      <c r="D117" s="52"/>
      <c r="E117" s="52"/>
      <c r="F117" s="52"/>
      <c r="G117" s="52"/>
      <c r="H117" s="52"/>
    </row>
    <row r="118" spans="2:8" ht="15.75" x14ac:dyDescent="0.25">
      <c r="B118" s="9" t="s">
        <v>120</v>
      </c>
    </row>
    <row r="119" spans="2:8" ht="15.75" x14ac:dyDescent="0.25">
      <c r="B119" s="60" t="s">
        <v>121</v>
      </c>
      <c r="C119" s="60"/>
      <c r="D119" s="60"/>
      <c r="E119" s="60"/>
      <c r="F119" s="60"/>
      <c r="G119" s="60"/>
      <c r="H119" s="60"/>
    </row>
    <row r="120" spans="2:8" x14ac:dyDescent="0.25">
      <c r="B120" s="10"/>
    </row>
    <row r="121" spans="2:8" ht="15.75" x14ac:dyDescent="0.25">
      <c r="B121" s="68" t="s">
        <v>145</v>
      </c>
      <c r="C121" s="68"/>
      <c r="D121" s="68"/>
      <c r="E121" s="68"/>
      <c r="F121" s="68"/>
      <c r="G121" s="68"/>
      <c r="H121" s="68"/>
    </row>
    <row r="122" spans="2:8" ht="15.75" x14ac:dyDescent="0.25">
      <c r="B122" s="9"/>
    </row>
    <row r="123" spans="2:8" ht="81.75" customHeight="1" x14ac:dyDescent="0.25">
      <c r="B123" s="59" t="s">
        <v>144</v>
      </c>
      <c r="C123" s="59"/>
      <c r="D123" s="59"/>
      <c r="E123" s="59"/>
      <c r="F123" s="59"/>
      <c r="G123" s="59"/>
      <c r="H123" s="59"/>
    </row>
    <row r="124" spans="2:8" ht="15.75" x14ac:dyDescent="0.25">
      <c r="B124" s="12"/>
    </row>
    <row r="125" spans="2:8" ht="15.75" x14ac:dyDescent="0.25">
      <c r="B125" s="12"/>
    </row>
    <row r="126" spans="2:8" ht="15.75" x14ac:dyDescent="0.25">
      <c r="B126" s="12" t="s">
        <v>123</v>
      </c>
    </row>
  </sheetData>
  <mergeCells count="95">
    <mergeCell ref="B98:C98"/>
    <mergeCell ref="B73:C73"/>
    <mergeCell ref="B74:C74"/>
    <mergeCell ref="B75:C75"/>
    <mergeCell ref="B76:C76"/>
    <mergeCell ref="B77:C77"/>
    <mergeCell ref="B78:C78"/>
    <mergeCell ref="B95:H95"/>
    <mergeCell ref="B80:C80"/>
    <mergeCell ref="B81:C81"/>
    <mergeCell ref="B82:C82"/>
    <mergeCell ref="B83:C83"/>
    <mergeCell ref="B97:C97"/>
    <mergeCell ref="B89:H89"/>
    <mergeCell ref="B90:H90"/>
    <mergeCell ref="B91:H91"/>
    <mergeCell ref="B64:C64"/>
    <mergeCell ref="B65:C65"/>
    <mergeCell ref="B66:C66"/>
    <mergeCell ref="B67:C67"/>
    <mergeCell ref="B68:C68"/>
    <mergeCell ref="B115:H115"/>
    <mergeCell ref="B117:H117"/>
    <mergeCell ref="B119:H119"/>
    <mergeCell ref="B121:H121"/>
    <mergeCell ref="B123:H123"/>
    <mergeCell ref="B105:H105"/>
    <mergeCell ref="B108:H108"/>
    <mergeCell ref="B109:H109"/>
    <mergeCell ref="B111:H111"/>
    <mergeCell ref="B113:H113"/>
    <mergeCell ref="B93:H93"/>
    <mergeCell ref="B69:C69"/>
    <mergeCell ref="B70:C70"/>
    <mergeCell ref="B71:C71"/>
    <mergeCell ref="B72:C72"/>
    <mergeCell ref="B60:H60"/>
    <mergeCell ref="B103:C103"/>
    <mergeCell ref="B79:C79"/>
    <mergeCell ref="I45:P45"/>
    <mergeCell ref="B48:H48"/>
    <mergeCell ref="B51:H51"/>
    <mergeCell ref="B52:H52"/>
    <mergeCell ref="B54:H54"/>
    <mergeCell ref="B57:H57"/>
    <mergeCell ref="B58:H58"/>
    <mergeCell ref="B99:C99"/>
    <mergeCell ref="B100:C100"/>
    <mergeCell ref="B101:C101"/>
    <mergeCell ref="B102:C102"/>
    <mergeCell ref="B62:H62"/>
    <mergeCell ref="B85:H85"/>
    <mergeCell ref="I42:P42"/>
    <mergeCell ref="I43:P43"/>
    <mergeCell ref="I44:P44"/>
    <mergeCell ref="I39:P39"/>
    <mergeCell ref="I40:P40"/>
    <mergeCell ref="I41:P41"/>
    <mergeCell ref="B35:H35"/>
    <mergeCell ref="I33:P33"/>
    <mergeCell ref="I34:P34"/>
    <mergeCell ref="J32:P32"/>
    <mergeCell ref="B32:H32"/>
    <mergeCell ref="I18:P18"/>
    <mergeCell ref="J19:P19"/>
    <mergeCell ref="B19:H19"/>
    <mergeCell ref="I38:P38"/>
    <mergeCell ref="I10:P10"/>
    <mergeCell ref="I12:P12"/>
    <mergeCell ref="I13:P13"/>
    <mergeCell ref="I36:P36"/>
    <mergeCell ref="I37:P37"/>
    <mergeCell ref="J35:P35"/>
    <mergeCell ref="I29:P29"/>
    <mergeCell ref="I30:P30"/>
    <mergeCell ref="I31:P31"/>
    <mergeCell ref="I26:P26"/>
    <mergeCell ref="I27:P27"/>
    <mergeCell ref="J28:P28"/>
    <mergeCell ref="B28:H28"/>
    <mergeCell ref="I23:P23"/>
    <mergeCell ref="I24:P24"/>
    <mergeCell ref="I25:P25"/>
    <mergeCell ref="I20:P20"/>
    <mergeCell ref="I22:P22"/>
    <mergeCell ref="I21:P21"/>
    <mergeCell ref="B8:H8"/>
    <mergeCell ref="B11:H11"/>
    <mergeCell ref="B3:H5"/>
    <mergeCell ref="B6:H6"/>
    <mergeCell ref="I15:P15"/>
    <mergeCell ref="B14:B17"/>
    <mergeCell ref="I14:P14"/>
    <mergeCell ref="I16:P16"/>
    <mergeCell ref="I17:P17"/>
  </mergeCells>
  <pageMargins left="0.11811023622047245" right="0.11811023622047245" top="0.35433070866141736" bottom="0" header="0.31496062992125984" footer="0.31496062992125984"/>
  <pageSetup paperSize="9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27"/>
  <sheetViews>
    <sheetView topLeftCell="A63" workbookViewId="0">
      <selection activeCell="E65" sqref="E65:F65"/>
    </sheetView>
  </sheetViews>
  <sheetFormatPr defaultRowHeight="15" x14ac:dyDescent="0.25"/>
  <cols>
    <col min="2" max="2" width="5.5703125" customWidth="1"/>
    <col min="3" max="3" width="33.7109375" customWidth="1"/>
    <col min="4" max="4" width="16" customWidth="1"/>
    <col min="5" max="6" width="10.7109375" bestFit="1" customWidth="1"/>
    <col min="7" max="7" width="11.85546875" customWidth="1"/>
    <col min="8" max="8" width="15" customWidth="1"/>
  </cols>
  <sheetData>
    <row r="3" spans="2:16" ht="15.75" customHeight="1" x14ac:dyDescent="0.25">
      <c r="B3" s="51" t="s">
        <v>136</v>
      </c>
      <c r="C3" s="52"/>
      <c r="D3" s="52"/>
      <c r="E3" s="52"/>
      <c r="F3" s="52"/>
      <c r="G3" s="52"/>
      <c r="H3" s="52"/>
    </row>
    <row r="4" spans="2:16" ht="15.75" customHeight="1" x14ac:dyDescent="0.25">
      <c r="B4" s="52"/>
      <c r="C4" s="52"/>
      <c r="D4" s="52"/>
      <c r="E4" s="52"/>
      <c r="F4" s="52"/>
      <c r="G4" s="52"/>
      <c r="H4" s="52"/>
    </row>
    <row r="5" spans="2:16" ht="39" customHeight="1" x14ac:dyDescent="0.25">
      <c r="B5" s="52"/>
      <c r="C5" s="52"/>
      <c r="D5" s="52"/>
      <c r="E5" s="52"/>
      <c r="F5" s="52"/>
      <c r="G5" s="52"/>
      <c r="H5" s="52"/>
    </row>
    <row r="6" spans="2:16" ht="75" customHeight="1" x14ac:dyDescent="0.25">
      <c r="B6" s="53" t="s">
        <v>124</v>
      </c>
      <c r="C6" s="53"/>
      <c r="D6" s="53"/>
      <c r="E6" s="53"/>
      <c r="F6" s="53"/>
      <c r="G6" s="53"/>
      <c r="H6" s="53"/>
    </row>
    <row r="7" spans="2:16" ht="1.5" customHeight="1" x14ac:dyDescent="0.25">
      <c r="B7" s="41"/>
    </row>
    <row r="8" spans="2:16" ht="15.75" hidden="1" x14ac:dyDescent="0.25">
      <c r="B8" s="49" t="s">
        <v>78</v>
      </c>
      <c r="C8" s="49"/>
      <c r="D8" s="49"/>
      <c r="E8" s="49"/>
      <c r="F8" s="49"/>
      <c r="G8" s="49"/>
      <c r="H8" s="49"/>
    </row>
    <row r="9" spans="2:16" hidden="1" x14ac:dyDescent="0.25">
      <c r="B9" s="10"/>
    </row>
    <row r="10" spans="2:16" ht="51" hidden="1" x14ac:dyDescent="0.25">
      <c r="B10" s="40" t="s">
        <v>130</v>
      </c>
      <c r="C10" s="40" t="s">
        <v>0</v>
      </c>
      <c r="D10" s="40" t="s">
        <v>125</v>
      </c>
      <c r="E10" s="40" t="s">
        <v>137</v>
      </c>
      <c r="F10" s="40" t="s">
        <v>138</v>
      </c>
      <c r="G10" s="40" t="s">
        <v>1</v>
      </c>
      <c r="H10" s="40" t="s">
        <v>126</v>
      </c>
      <c r="I10" s="54"/>
      <c r="J10" s="55"/>
      <c r="K10" s="55"/>
      <c r="L10" s="55"/>
      <c r="M10" s="55"/>
      <c r="N10" s="55"/>
      <c r="O10" s="55"/>
      <c r="P10" s="55"/>
    </row>
    <row r="11" spans="2:16" ht="38.25" hidden="1" customHeight="1" x14ac:dyDescent="0.25">
      <c r="B11" s="50" t="s">
        <v>2</v>
      </c>
      <c r="C11" s="50"/>
      <c r="D11" s="50"/>
      <c r="E11" s="50"/>
      <c r="F11" s="50"/>
      <c r="G11" s="50"/>
      <c r="H11" s="50"/>
      <c r="I11" s="16"/>
      <c r="J11" s="1"/>
      <c r="K11" s="1"/>
      <c r="L11" s="1"/>
      <c r="M11" s="1"/>
      <c r="N11" s="1"/>
      <c r="O11" s="2"/>
      <c r="P11" s="2"/>
    </row>
    <row r="12" spans="2:16" ht="38.25" hidden="1" x14ac:dyDescent="0.25">
      <c r="B12" s="6" t="s">
        <v>3</v>
      </c>
      <c r="C12" s="6" t="s">
        <v>4</v>
      </c>
      <c r="D12" s="40" t="s">
        <v>127</v>
      </c>
      <c r="E12" s="34">
        <v>100.1</v>
      </c>
      <c r="F12" s="34">
        <v>295.10000000000002</v>
      </c>
      <c r="G12" s="40">
        <f>SUM(F12-E12)</f>
        <v>195.00000000000003</v>
      </c>
      <c r="H12" s="35">
        <f>SUM(F12/E12)</f>
        <v>2.9480519480519485</v>
      </c>
      <c r="I12" s="54"/>
      <c r="J12" s="55"/>
      <c r="K12" s="55"/>
      <c r="L12" s="55"/>
      <c r="M12" s="55"/>
      <c r="N12" s="55"/>
      <c r="O12" s="55"/>
      <c r="P12" s="55"/>
    </row>
    <row r="13" spans="2:16" ht="38.25" hidden="1" x14ac:dyDescent="0.25">
      <c r="B13" s="6" t="s">
        <v>5</v>
      </c>
      <c r="C13" s="6" t="s">
        <v>6</v>
      </c>
      <c r="D13" s="40" t="s">
        <v>127</v>
      </c>
      <c r="E13" s="34">
        <v>104.9</v>
      </c>
      <c r="F13" s="34">
        <v>1135.9000000000001</v>
      </c>
      <c r="G13" s="40">
        <f>SUM(F13-E13)</f>
        <v>1031</v>
      </c>
      <c r="H13" s="35">
        <f>SUM(F13/E13)</f>
        <v>10.828408007626312</v>
      </c>
      <c r="I13" s="54"/>
      <c r="J13" s="55"/>
      <c r="K13" s="55"/>
      <c r="L13" s="55"/>
      <c r="M13" s="55"/>
      <c r="N13" s="55"/>
      <c r="O13" s="55"/>
      <c r="P13" s="55"/>
    </row>
    <row r="14" spans="2:16" ht="54.75" hidden="1" customHeight="1" x14ac:dyDescent="0.25">
      <c r="B14" s="56" t="s">
        <v>7</v>
      </c>
      <c r="C14" s="6" t="s">
        <v>8</v>
      </c>
      <c r="D14" s="6"/>
      <c r="E14" s="40"/>
      <c r="F14" s="40"/>
      <c r="G14" s="40"/>
      <c r="H14" s="40"/>
      <c r="I14" s="54"/>
      <c r="J14" s="55"/>
      <c r="K14" s="55"/>
      <c r="L14" s="55"/>
      <c r="M14" s="55"/>
      <c r="N14" s="55"/>
      <c r="O14" s="55"/>
      <c r="P14" s="55"/>
    </row>
    <row r="15" spans="2:16" ht="15.75" hidden="1" x14ac:dyDescent="0.25">
      <c r="B15" s="56"/>
      <c r="C15" s="6" t="s">
        <v>9</v>
      </c>
      <c r="D15" s="40" t="s">
        <v>10</v>
      </c>
      <c r="E15" s="40">
        <v>6</v>
      </c>
      <c r="F15" s="40">
        <v>6</v>
      </c>
      <c r="G15" s="40">
        <f>SUM(F15-E15)</f>
        <v>0</v>
      </c>
      <c r="H15" s="35">
        <f t="shared" ref="H15:H45" si="0">SUM(F15/E15)</f>
        <v>1</v>
      </c>
      <c r="I15" s="54"/>
      <c r="J15" s="55"/>
      <c r="K15" s="55"/>
      <c r="L15" s="55"/>
      <c r="M15" s="55"/>
      <c r="N15" s="55"/>
      <c r="O15" s="55"/>
      <c r="P15" s="55"/>
    </row>
    <row r="16" spans="2:16" ht="9" hidden="1" customHeight="1" x14ac:dyDescent="0.25">
      <c r="B16" s="56"/>
      <c r="C16" s="6" t="s">
        <v>11</v>
      </c>
      <c r="D16" s="40" t="s">
        <v>10</v>
      </c>
      <c r="E16" s="40">
        <v>3</v>
      </c>
      <c r="F16" s="40">
        <v>1</v>
      </c>
      <c r="G16" s="40">
        <f>SUM(F16-E16)</f>
        <v>-2</v>
      </c>
      <c r="H16" s="35">
        <f t="shared" si="0"/>
        <v>0.33333333333333331</v>
      </c>
      <c r="I16" s="54"/>
      <c r="J16" s="55"/>
      <c r="K16" s="55"/>
      <c r="L16" s="55"/>
      <c r="M16" s="55"/>
      <c r="N16" s="55"/>
      <c r="O16" s="55"/>
      <c r="P16" s="55"/>
    </row>
    <row r="17" spans="2:16" ht="15.75" hidden="1" x14ac:dyDescent="0.25">
      <c r="B17" s="56"/>
      <c r="C17" s="6" t="s">
        <v>12</v>
      </c>
      <c r="D17" s="40" t="s">
        <v>10</v>
      </c>
      <c r="E17" s="40">
        <v>0</v>
      </c>
      <c r="F17" s="40">
        <v>0</v>
      </c>
      <c r="G17" s="40" t="s">
        <v>72</v>
      </c>
      <c r="H17" s="35" t="s">
        <v>72</v>
      </c>
      <c r="I17" s="54"/>
      <c r="J17" s="55"/>
      <c r="K17" s="55"/>
      <c r="L17" s="55"/>
      <c r="M17" s="55"/>
      <c r="N17" s="55"/>
      <c r="O17" s="55"/>
      <c r="P17" s="55"/>
    </row>
    <row r="18" spans="2:16" ht="45.75" hidden="1" customHeight="1" x14ac:dyDescent="0.25">
      <c r="B18" s="6" t="s">
        <v>13</v>
      </c>
      <c r="C18" s="6" t="s">
        <v>14</v>
      </c>
      <c r="D18" s="40" t="s">
        <v>15</v>
      </c>
      <c r="E18" s="34">
        <v>118</v>
      </c>
      <c r="F18" s="40">
        <v>137</v>
      </c>
      <c r="G18" s="40">
        <f>SUM(F18-E18)</f>
        <v>19</v>
      </c>
      <c r="H18" s="35">
        <f t="shared" si="0"/>
        <v>1.1610169491525424</v>
      </c>
      <c r="I18" s="54"/>
      <c r="J18" s="55"/>
      <c r="K18" s="55"/>
      <c r="L18" s="55"/>
      <c r="M18" s="55"/>
      <c r="N18" s="55"/>
      <c r="O18" s="55"/>
      <c r="P18" s="55"/>
    </row>
    <row r="19" spans="2:16" ht="25.5" hidden="1" customHeight="1" x14ac:dyDescent="0.25">
      <c r="B19" s="50" t="s">
        <v>131</v>
      </c>
      <c r="C19" s="50"/>
      <c r="D19" s="50"/>
      <c r="E19" s="50"/>
      <c r="F19" s="50"/>
      <c r="G19" s="50"/>
      <c r="H19" s="50"/>
      <c r="I19" s="17"/>
      <c r="J19" s="54"/>
      <c r="K19" s="55"/>
      <c r="L19" s="55"/>
      <c r="M19" s="55"/>
      <c r="N19" s="55"/>
      <c r="O19" s="55"/>
      <c r="P19" s="55"/>
    </row>
    <row r="20" spans="2:16" ht="38.25" hidden="1" x14ac:dyDescent="0.25">
      <c r="B20" s="6" t="s">
        <v>16</v>
      </c>
      <c r="C20" s="6" t="s">
        <v>17</v>
      </c>
      <c r="D20" s="40" t="s">
        <v>18</v>
      </c>
      <c r="E20" s="40">
        <v>44</v>
      </c>
      <c r="F20" s="40">
        <v>28.1</v>
      </c>
      <c r="G20" s="40">
        <f t="shared" ref="G20:G27" si="1">SUM(F20-E20)</f>
        <v>-15.899999999999999</v>
      </c>
      <c r="H20" s="35">
        <f t="shared" si="0"/>
        <v>0.63863636363636367</v>
      </c>
      <c r="I20" s="54"/>
      <c r="J20" s="55"/>
      <c r="K20" s="55"/>
      <c r="L20" s="55"/>
      <c r="M20" s="55"/>
      <c r="N20" s="55"/>
      <c r="O20" s="55"/>
      <c r="P20" s="55"/>
    </row>
    <row r="21" spans="2:16" ht="40.5" hidden="1" customHeight="1" x14ac:dyDescent="0.25">
      <c r="B21" s="6" t="s">
        <v>19</v>
      </c>
      <c r="C21" s="6" t="s">
        <v>20</v>
      </c>
      <c r="D21" s="40" t="s">
        <v>21</v>
      </c>
      <c r="E21" s="40">
        <v>45.5</v>
      </c>
      <c r="F21" s="40">
        <v>45.5</v>
      </c>
      <c r="G21" s="40">
        <f t="shared" si="1"/>
        <v>0</v>
      </c>
      <c r="H21" s="35">
        <f t="shared" si="0"/>
        <v>1</v>
      </c>
      <c r="I21" s="54"/>
      <c r="J21" s="55"/>
      <c r="K21" s="55"/>
      <c r="L21" s="55"/>
      <c r="M21" s="55"/>
      <c r="N21" s="55"/>
      <c r="O21" s="55"/>
      <c r="P21" s="55"/>
    </row>
    <row r="22" spans="2:16" ht="28.5" hidden="1" customHeight="1" x14ac:dyDescent="0.25">
      <c r="B22" s="6" t="s">
        <v>22</v>
      </c>
      <c r="C22" s="6" t="s">
        <v>23</v>
      </c>
      <c r="D22" s="40" t="s">
        <v>24</v>
      </c>
      <c r="E22" s="34">
        <v>102.3</v>
      </c>
      <c r="F22" s="34">
        <v>296.3</v>
      </c>
      <c r="G22" s="40">
        <f t="shared" si="1"/>
        <v>194</v>
      </c>
      <c r="H22" s="35">
        <f t="shared" si="0"/>
        <v>2.8963831867057674</v>
      </c>
      <c r="I22" s="54"/>
      <c r="J22" s="55"/>
      <c r="K22" s="55"/>
      <c r="L22" s="55"/>
      <c r="M22" s="55"/>
      <c r="N22" s="55"/>
      <c r="O22" s="55"/>
      <c r="P22" s="55"/>
    </row>
    <row r="23" spans="2:16" ht="41.25" hidden="1" customHeight="1" x14ac:dyDescent="0.25">
      <c r="B23" s="6" t="s">
        <v>25</v>
      </c>
      <c r="C23" s="6" t="s">
        <v>26</v>
      </c>
      <c r="D23" s="40" t="s">
        <v>24</v>
      </c>
      <c r="E23" s="34">
        <v>88.6</v>
      </c>
      <c r="F23" s="34">
        <v>268.3</v>
      </c>
      <c r="G23" s="40">
        <f t="shared" si="1"/>
        <v>179.70000000000002</v>
      </c>
      <c r="H23" s="35">
        <f t="shared" si="0"/>
        <v>3.0282167042889392</v>
      </c>
      <c r="I23" s="54"/>
      <c r="J23" s="55"/>
      <c r="K23" s="55"/>
      <c r="L23" s="55"/>
      <c r="M23" s="55"/>
      <c r="N23" s="55"/>
      <c r="O23" s="55"/>
      <c r="P23" s="55"/>
    </row>
    <row r="24" spans="2:16" ht="36.75" hidden="1" customHeight="1" x14ac:dyDescent="0.25">
      <c r="B24" s="6" t="s">
        <v>27</v>
      </c>
      <c r="C24" s="7" t="s">
        <v>28</v>
      </c>
      <c r="D24" s="40" t="s">
        <v>29</v>
      </c>
      <c r="E24" s="40">
        <v>3</v>
      </c>
      <c r="F24" s="40">
        <v>17.8</v>
      </c>
      <c r="G24" s="40">
        <f t="shared" si="1"/>
        <v>14.8</v>
      </c>
      <c r="H24" s="35">
        <f t="shared" si="0"/>
        <v>5.9333333333333336</v>
      </c>
      <c r="I24" s="54"/>
      <c r="J24" s="55"/>
      <c r="K24" s="55"/>
      <c r="L24" s="55"/>
      <c r="M24" s="55"/>
      <c r="N24" s="55"/>
      <c r="O24" s="55"/>
      <c r="P24" s="55"/>
    </row>
    <row r="25" spans="2:16" ht="54.75" hidden="1" customHeight="1" x14ac:dyDescent="0.25">
      <c r="B25" s="18" t="s">
        <v>30</v>
      </c>
      <c r="C25" s="7" t="s">
        <v>31</v>
      </c>
      <c r="D25" s="40" t="s">
        <v>29</v>
      </c>
      <c r="E25" s="40">
        <v>13.6</v>
      </c>
      <c r="F25" s="40">
        <v>5.6</v>
      </c>
      <c r="G25" s="40">
        <f t="shared" si="1"/>
        <v>-8</v>
      </c>
      <c r="H25" s="35">
        <f t="shared" si="0"/>
        <v>0.41176470588235292</v>
      </c>
      <c r="I25" s="54"/>
      <c r="J25" s="55"/>
      <c r="K25" s="55"/>
      <c r="L25" s="55"/>
      <c r="M25" s="55"/>
      <c r="N25" s="55"/>
      <c r="O25" s="55"/>
      <c r="P25" s="55"/>
    </row>
    <row r="26" spans="2:16" ht="70.5" hidden="1" customHeight="1" x14ac:dyDescent="0.25">
      <c r="B26" s="18" t="s">
        <v>32</v>
      </c>
      <c r="C26" s="7" t="s">
        <v>33</v>
      </c>
      <c r="D26" s="40" t="s">
        <v>21</v>
      </c>
      <c r="E26" s="40">
        <v>42.6</v>
      </c>
      <c r="F26" s="40">
        <v>45</v>
      </c>
      <c r="G26" s="40">
        <f t="shared" si="1"/>
        <v>2.3999999999999986</v>
      </c>
      <c r="H26" s="35">
        <f t="shared" si="0"/>
        <v>1.056338028169014</v>
      </c>
      <c r="I26" s="54"/>
      <c r="J26" s="55"/>
      <c r="K26" s="55"/>
      <c r="L26" s="55"/>
      <c r="M26" s="55"/>
      <c r="N26" s="55"/>
      <c r="O26" s="55"/>
      <c r="P26" s="55"/>
    </row>
    <row r="27" spans="2:16" ht="25.5" hidden="1" x14ac:dyDescent="0.25">
      <c r="B27" s="19" t="s">
        <v>128</v>
      </c>
      <c r="C27" s="7" t="s">
        <v>34</v>
      </c>
      <c r="D27" s="40" t="s">
        <v>18</v>
      </c>
      <c r="E27" s="40">
        <v>17.899999999999999</v>
      </c>
      <c r="F27" s="40">
        <v>23</v>
      </c>
      <c r="G27" s="40">
        <f t="shared" si="1"/>
        <v>5.1000000000000014</v>
      </c>
      <c r="H27" s="35">
        <f t="shared" si="0"/>
        <v>1.2849162011173185</v>
      </c>
      <c r="I27" s="54"/>
      <c r="J27" s="55"/>
      <c r="K27" s="55"/>
      <c r="L27" s="55"/>
      <c r="M27" s="55"/>
      <c r="N27" s="55"/>
      <c r="O27" s="55"/>
      <c r="P27" s="55"/>
    </row>
    <row r="28" spans="2:16" ht="25.5" hidden="1" customHeight="1" x14ac:dyDescent="0.25">
      <c r="B28" s="50" t="s">
        <v>132</v>
      </c>
      <c r="C28" s="50"/>
      <c r="D28" s="50"/>
      <c r="E28" s="50"/>
      <c r="F28" s="50"/>
      <c r="G28" s="50"/>
      <c r="H28" s="50"/>
      <c r="I28" s="17"/>
      <c r="J28" s="54"/>
      <c r="K28" s="55"/>
      <c r="L28" s="55"/>
      <c r="M28" s="55"/>
      <c r="N28" s="55"/>
      <c r="O28" s="55"/>
      <c r="P28" s="55"/>
    </row>
    <row r="29" spans="2:16" ht="15.75" hidden="1" x14ac:dyDescent="0.25">
      <c r="B29" s="6" t="s">
        <v>35</v>
      </c>
      <c r="C29" s="6" t="s">
        <v>36</v>
      </c>
      <c r="D29" s="40" t="s">
        <v>37</v>
      </c>
      <c r="E29" s="34">
        <v>1100</v>
      </c>
      <c r="F29" s="40">
        <v>1924.3</v>
      </c>
      <c r="G29" s="40">
        <f t="shared" ref="G29:G31" si="2">SUM(F29-E29)</f>
        <v>824.3</v>
      </c>
      <c r="H29" s="35">
        <f t="shared" si="0"/>
        <v>1.7493636363636362</v>
      </c>
      <c r="I29" s="54"/>
      <c r="J29" s="55"/>
      <c r="K29" s="55"/>
      <c r="L29" s="55"/>
      <c r="M29" s="55"/>
      <c r="N29" s="55"/>
      <c r="O29" s="55"/>
      <c r="P29" s="55"/>
    </row>
    <row r="30" spans="2:16" ht="33" hidden="1" customHeight="1" x14ac:dyDescent="0.25">
      <c r="B30" s="6" t="s">
        <v>38</v>
      </c>
      <c r="C30" s="6" t="s">
        <v>39</v>
      </c>
      <c r="D30" s="40" t="s">
        <v>40</v>
      </c>
      <c r="E30" s="40">
        <v>47</v>
      </c>
      <c r="F30" s="40">
        <v>42.3</v>
      </c>
      <c r="G30" s="40">
        <f t="shared" si="2"/>
        <v>-4.7000000000000028</v>
      </c>
      <c r="H30" s="35">
        <f t="shared" si="0"/>
        <v>0.89999999999999991</v>
      </c>
      <c r="I30" s="54"/>
      <c r="J30" s="55"/>
      <c r="K30" s="55"/>
      <c r="L30" s="55"/>
      <c r="M30" s="55"/>
      <c r="N30" s="55"/>
      <c r="O30" s="55"/>
      <c r="P30" s="55"/>
    </row>
    <row r="31" spans="2:16" ht="1.5" hidden="1" customHeight="1" x14ac:dyDescent="0.25">
      <c r="B31" s="6" t="s">
        <v>41</v>
      </c>
      <c r="C31" s="6" t="s">
        <v>42</v>
      </c>
      <c r="D31" s="40" t="s">
        <v>43</v>
      </c>
      <c r="E31" s="37">
        <v>1</v>
      </c>
      <c r="F31" s="37">
        <v>0.87</v>
      </c>
      <c r="G31" s="37">
        <f t="shared" si="2"/>
        <v>-0.13</v>
      </c>
      <c r="H31" s="38">
        <f t="shared" si="0"/>
        <v>0.87</v>
      </c>
      <c r="I31" s="54"/>
      <c r="J31" s="55"/>
      <c r="K31" s="55"/>
      <c r="L31" s="55"/>
      <c r="M31" s="55"/>
      <c r="N31" s="55"/>
      <c r="O31" s="55"/>
      <c r="P31" s="55"/>
    </row>
    <row r="32" spans="2:16" ht="16.5" hidden="1" customHeight="1" x14ac:dyDescent="0.25">
      <c r="B32" s="50" t="s">
        <v>44</v>
      </c>
      <c r="C32" s="50"/>
      <c r="D32" s="50"/>
      <c r="E32" s="50"/>
      <c r="F32" s="50"/>
      <c r="G32" s="50"/>
      <c r="H32" s="50"/>
      <c r="I32" s="17"/>
      <c r="J32" s="54"/>
      <c r="K32" s="55"/>
      <c r="L32" s="55"/>
      <c r="M32" s="55"/>
      <c r="N32" s="55"/>
      <c r="O32" s="55"/>
      <c r="P32" s="55"/>
    </row>
    <row r="33" spans="2:16" ht="25.5" hidden="1" x14ac:dyDescent="0.25">
      <c r="B33" s="6" t="s">
        <v>45</v>
      </c>
      <c r="C33" s="6" t="s">
        <v>46</v>
      </c>
      <c r="D33" s="40" t="s">
        <v>47</v>
      </c>
      <c r="E33" s="34">
        <v>30700</v>
      </c>
      <c r="F33" s="34">
        <v>40903.040000000001</v>
      </c>
      <c r="G33" s="34">
        <f t="shared" ref="G33:G34" si="3">SUM(F33-E33)</f>
        <v>10203.040000000001</v>
      </c>
      <c r="H33" s="36">
        <f t="shared" si="0"/>
        <v>1.3323465798045604</v>
      </c>
      <c r="I33" s="54"/>
      <c r="J33" s="55"/>
      <c r="K33" s="55"/>
      <c r="L33" s="55"/>
      <c r="M33" s="55"/>
      <c r="N33" s="55"/>
      <c r="O33" s="55"/>
      <c r="P33" s="55"/>
    </row>
    <row r="34" spans="2:16" ht="38.25" hidden="1" customHeight="1" x14ac:dyDescent="0.25">
      <c r="B34" s="6" t="s">
        <v>48</v>
      </c>
      <c r="C34" s="6" t="s">
        <v>49</v>
      </c>
      <c r="D34" s="40" t="s">
        <v>50</v>
      </c>
      <c r="E34" s="34">
        <v>12.9</v>
      </c>
      <c r="F34" s="34">
        <v>1</v>
      </c>
      <c r="G34" s="34">
        <f t="shared" si="3"/>
        <v>-11.9</v>
      </c>
      <c r="H34" s="36">
        <f t="shared" si="0"/>
        <v>7.7519379844961239E-2</v>
      </c>
      <c r="I34" s="54"/>
      <c r="J34" s="55"/>
      <c r="K34" s="55"/>
      <c r="L34" s="55"/>
      <c r="M34" s="55"/>
      <c r="N34" s="55"/>
      <c r="O34" s="55"/>
      <c r="P34" s="55"/>
    </row>
    <row r="35" spans="2:16" ht="25.5" hidden="1" customHeight="1" x14ac:dyDescent="0.25">
      <c r="B35" s="50" t="s">
        <v>51</v>
      </c>
      <c r="C35" s="50"/>
      <c r="D35" s="50"/>
      <c r="E35" s="50"/>
      <c r="F35" s="50"/>
      <c r="G35" s="50"/>
      <c r="H35" s="50"/>
      <c r="I35" s="17"/>
      <c r="J35" s="54"/>
      <c r="K35" s="55"/>
      <c r="L35" s="55"/>
      <c r="M35" s="55"/>
      <c r="N35" s="55"/>
      <c r="O35" s="55"/>
      <c r="P35" s="55"/>
    </row>
    <row r="36" spans="2:16" ht="38.25" hidden="1" x14ac:dyDescent="0.25">
      <c r="B36" s="6" t="s">
        <v>52</v>
      </c>
      <c r="C36" s="6" t="s">
        <v>53</v>
      </c>
      <c r="D36" s="40" t="s">
        <v>54</v>
      </c>
      <c r="E36" s="34">
        <v>1352</v>
      </c>
      <c r="F36" s="34">
        <v>1352</v>
      </c>
      <c r="G36" s="40">
        <f t="shared" ref="G36:G45" si="4">SUM(F36-E36)</f>
        <v>0</v>
      </c>
      <c r="H36" s="35">
        <f t="shared" si="0"/>
        <v>1</v>
      </c>
      <c r="I36" s="54"/>
      <c r="J36" s="55"/>
      <c r="K36" s="55"/>
      <c r="L36" s="55"/>
      <c r="M36" s="55"/>
      <c r="N36" s="55"/>
      <c r="O36" s="55"/>
      <c r="P36" s="55"/>
    </row>
    <row r="37" spans="2:16" ht="42.75" hidden="1" customHeight="1" x14ac:dyDescent="0.25">
      <c r="B37" s="6" t="s">
        <v>55</v>
      </c>
      <c r="C37" s="6" t="s">
        <v>56</v>
      </c>
      <c r="D37" s="40" t="s">
        <v>57</v>
      </c>
      <c r="E37" s="40">
        <v>146</v>
      </c>
      <c r="F37" s="34">
        <v>145.5</v>
      </c>
      <c r="G37" s="40">
        <f t="shared" si="4"/>
        <v>-0.5</v>
      </c>
      <c r="H37" s="35">
        <f t="shared" si="0"/>
        <v>0.99657534246575341</v>
      </c>
      <c r="I37" s="54"/>
      <c r="J37" s="55"/>
      <c r="K37" s="55"/>
      <c r="L37" s="55"/>
      <c r="M37" s="55"/>
      <c r="N37" s="55"/>
      <c r="O37" s="55"/>
      <c r="P37" s="55"/>
    </row>
    <row r="38" spans="2:16" ht="72" hidden="1" customHeight="1" x14ac:dyDescent="0.25">
      <c r="B38" s="18" t="s">
        <v>58</v>
      </c>
      <c r="C38" s="6" t="s">
        <v>59</v>
      </c>
      <c r="D38" s="40" t="s">
        <v>54</v>
      </c>
      <c r="E38" s="40">
        <v>9000</v>
      </c>
      <c r="F38" s="34">
        <v>3649</v>
      </c>
      <c r="G38" s="40">
        <f t="shared" si="4"/>
        <v>-5351</v>
      </c>
      <c r="H38" s="35">
        <f t="shared" si="0"/>
        <v>0.40544444444444444</v>
      </c>
      <c r="I38" s="54"/>
      <c r="J38" s="55"/>
      <c r="K38" s="55"/>
      <c r="L38" s="55"/>
      <c r="M38" s="55"/>
      <c r="N38" s="55"/>
      <c r="O38" s="55"/>
      <c r="P38" s="55"/>
    </row>
    <row r="39" spans="2:16" ht="36.75" hidden="1" customHeight="1" x14ac:dyDescent="0.25">
      <c r="B39" s="18" t="s">
        <v>60</v>
      </c>
      <c r="C39" s="7" t="s">
        <v>61</v>
      </c>
      <c r="D39" s="40" t="s">
        <v>62</v>
      </c>
      <c r="E39" s="40">
        <v>82</v>
      </c>
      <c r="F39" s="34">
        <v>72</v>
      </c>
      <c r="G39" s="40">
        <f t="shared" si="4"/>
        <v>-10</v>
      </c>
      <c r="H39" s="35">
        <f t="shared" si="0"/>
        <v>0.87804878048780488</v>
      </c>
      <c r="I39" s="54"/>
      <c r="J39" s="55"/>
      <c r="K39" s="55"/>
      <c r="L39" s="55"/>
      <c r="M39" s="55"/>
      <c r="N39" s="55"/>
      <c r="O39" s="55"/>
      <c r="P39" s="55"/>
    </row>
    <row r="40" spans="2:16" ht="117.75" hidden="1" customHeight="1" x14ac:dyDescent="0.25">
      <c r="B40" s="6" t="s">
        <v>63</v>
      </c>
      <c r="C40" s="7" t="s">
        <v>64</v>
      </c>
      <c r="D40" s="40" t="s">
        <v>62</v>
      </c>
      <c r="E40" s="40">
        <v>56</v>
      </c>
      <c r="F40" s="34">
        <v>56</v>
      </c>
      <c r="G40" s="40">
        <f t="shared" si="4"/>
        <v>0</v>
      </c>
      <c r="H40" s="35">
        <f t="shared" si="0"/>
        <v>1</v>
      </c>
      <c r="I40" s="54"/>
      <c r="J40" s="55"/>
      <c r="K40" s="55"/>
      <c r="L40" s="55"/>
      <c r="M40" s="55"/>
      <c r="N40" s="55"/>
      <c r="O40" s="55"/>
      <c r="P40" s="55"/>
    </row>
    <row r="41" spans="2:16" ht="25.5" hidden="1" x14ac:dyDescent="0.25">
      <c r="B41" s="18" t="s">
        <v>65</v>
      </c>
      <c r="C41" s="7" t="s">
        <v>66</v>
      </c>
      <c r="D41" s="40" t="s">
        <v>62</v>
      </c>
      <c r="E41" s="40">
        <v>2520</v>
      </c>
      <c r="F41" s="34">
        <v>1032</v>
      </c>
      <c r="G41" s="40">
        <f t="shared" si="4"/>
        <v>-1488</v>
      </c>
      <c r="H41" s="35">
        <f t="shared" si="0"/>
        <v>0.40952380952380951</v>
      </c>
      <c r="I41" s="54"/>
      <c r="J41" s="55"/>
      <c r="K41" s="55"/>
      <c r="L41" s="55"/>
      <c r="M41" s="55"/>
      <c r="N41" s="55"/>
      <c r="O41" s="55"/>
      <c r="P41" s="55"/>
    </row>
    <row r="42" spans="2:16" ht="38.25" hidden="1" x14ac:dyDescent="0.25">
      <c r="B42" s="18" t="s">
        <v>67</v>
      </c>
      <c r="C42" s="7" t="s">
        <v>68</v>
      </c>
      <c r="D42" s="40" t="s">
        <v>62</v>
      </c>
      <c r="E42" s="40">
        <v>2320</v>
      </c>
      <c r="F42" s="34">
        <v>791</v>
      </c>
      <c r="G42" s="40">
        <f t="shared" si="4"/>
        <v>-1529</v>
      </c>
      <c r="H42" s="35">
        <f t="shared" si="0"/>
        <v>0.34094827586206894</v>
      </c>
      <c r="I42" s="54"/>
      <c r="J42" s="55"/>
      <c r="K42" s="55"/>
      <c r="L42" s="55"/>
      <c r="M42" s="55"/>
      <c r="N42" s="55"/>
      <c r="O42" s="55"/>
      <c r="P42" s="55"/>
    </row>
    <row r="43" spans="2:16" ht="63.75" hidden="1" x14ac:dyDescent="0.25">
      <c r="B43" s="18" t="s">
        <v>69</v>
      </c>
      <c r="C43" s="7" t="s">
        <v>70</v>
      </c>
      <c r="D43" s="40" t="s">
        <v>71</v>
      </c>
      <c r="E43" s="40">
        <v>0</v>
      </c>
      <c r="F43" s="40">
        <v>0</v>
      </c>
      <c r="G43" s="40" t="s">
        <v>72</v>
      </c>
      <c r="H43" s="35" t="s">
        <v>72</v>
      </c>
      <c r="I43" s="54"/>
      <c r="J43" s="55"/>
      <c r="K43" s="55"/>
      <c r="L43" s="55"/>
      <c r="M43" s="55"/>
      <c r="N43" s="55"/>
      <c r="O43" s="55"/>
      <c r="P43" s="55"/>
    </row>
    <row r="44" spans="2:16" ht="89.25" hidden="1" x14ac:dyDescent="0.25">
      <c r="B44" s="18" t="s">
        <v>73</v>
      </c>
      <c r="C44" s="7" t="s">
        <v>74</v>
      </c>
      <c r="D44" s="40" t="s">
        <v>75</v>
      </c>
      <c r="E44" s="40">
        <v>1</v>
      </c>
      <c r="F44" s="34">
        <v>1</v>
      </c>
      <c r="G44" s="40">
        <f t="shared" si="4"/>
        <v>0</v>
      </c>
      <c r="H44" s="35">
        <f t="shared" si="0"/>
        <v>1</v>
      </c>
      <c r="I44" s="54"/>
      <c r="J44" s="55"/>
      <c r="K44" s="55"/>
      <c r="L44" s="55"/>
      <c r="M44" s="55"/>
      <c r="N44" s="55"/>
      <c r="O44" s="55"/>
      <c r="P44" s="55"/>
    </row>
    <row r="45" spans="2:16" ht="11.25" hidden="1" customHeight="1" x14ac:dyDescent="0.25">
      <c r="B45" s="18" t="s">
        <v>76</v>
      </c>
      <c r="C45" s="7" t="s">
        <v>77</v>
      </c>
      <c r="D45" s="40" t="s">
        <v>75</v>
      </c>
      <c r="E45" s="40">
        <v>10</v>
      </c>
      <c r="F45" s="40">
        <v>9</v>
      </c>
      <c r="G45" s="40">
        <f t="shared" si="4"/>
        <v>-1</v>
      </c>
      <c r="H45" s="35">
        <f t="shared" si="0"/>
        <v>0.9</v>
      </c>
      <c r="I45" s="54"/>
      <c r="J45" s="55"/>
      <c r="K45" s="55"/>
      <c r="L45" s="55"/>
      <c r="M45" s="55"/>
      <c r="N45" s="55"/>
      <c r="O45" s="55"/>
      <c r="P45" s="55"/>
    </row>
    <row r="46" spans="2:16" hidden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2:16" hidden="1" x14ac:dyDescent="0.25">
      <c r="B47" s="11"/>
    </row>
    <row r="48" spans="2:16" ht="51.75" hidden="1" customHeight="1" x14ac:dyDescent="0.25">
      <c r="B48" s="59" t="s">
        <v>79</v>
      </c>
      <c r="C48" s="59"/>
      <c r="D48" s="59"/>
      <c r="E48" s="59"/>
      <c r="F48" s="59"/>
      <c r="G48" s="59"/>
      <c r="H48" s="59"/>
    </row>
    <row r="49" spans="2:8" ht="30" hidden="1" customHeight="1" x14ac:dyDescent="0.25"/>
    <row r="50" spans="2:8" ht="25.5" hidden="1" customHeight="1" x14ac:dyDescent="0.25">
      <c r="B50" s="9" t="s">
        <v>80</v>
      </c>
    </row>
    <row r="51" spans="2:8" ht="15.75" hidden="1" x14ac:dyDescent="0.25">
      <c r="B51" s="60" t="s">
        <v>81</v>
      </c>
      <c r="C51" s="60"/>
      <c r="D51" s="60"/>
      <c r="E51" s="60"/>
      <c r="F51" s="60"/>
      <c r="G51" s="60"/>
      <c r="H51" s="60"/>
    </row>
    <row r="52" spans="2:8" ht="15.75" hidden="1" x14ac:dyDescent="0.25">
      <c r="B52" s="60" t="s">
        <v>82</v>
      </c>
      <c r="C52" s="60"/>
      <c r="D52" s="60"/>
      <c r="E52" s="60"/>
      <c r="F52" s="60"/>
      <c r="G52" s="60"/>
      <c r="H52" s="60"/>
    </row>
    <row r="53" spans="2:8" ht="15.75" hidden="1" x14ac:dyDescent="0.25">
      <c r="B53" s="12"/>
    </row>
    <row r="54" spans="2:8" ht="35.25" hidden="1" customHeight="1" x14ac:dyDescent="0.25">
      <c r="B54" s="59" t="s">
        <v>83</v>
      </c>
      <c r="C54" s="59"/>
      <c r="D54" s="59"/>
      <c r="E54" s="59"/>
      <c r="F54" s="59"/>
      <c r="G54" s="59"/>
      <c r="H54" s="59"/>
    </row>
    <row r="55" spans="2:8" ht="31.5" hidden="1" customHeight="1" x14ac:dyDescent="0.25"/>
    <row r="56" spans="2:8" ht="15.75" hidden="1" x14ac:dyDescent="0.25">
      <c r="B56" s="9" t="s">
        <v>80</v>
      </c>
    </row>
    <row r="57" spans="2:8" ht="15.75" hidden="1" x14ac:dyDescent="0.25">
      <c r="B57" s="60" t="s">
        <v>84</v>
      </c>
      <c r="C57" s="60"/>
      <c r="D57" s="60"/>
      <c r="E57" s="60"/>
      <c r="F57" s="60"/>
      <c r="G57" s="60"/>
      <c r="H57" s="60"/>
    </row>
    <row r="58" spans="2:8" ht="29.25" hidden="1" customHeight="1" x14ac:dyDescent="0.25">
      <c r="B58" s="59" t="s">
        <v>85</v>
      </c>
      <c r="C58" s="59"/>
      <c r="D58" s="59"/>
      <c r="E58" s="59"/>
      <c r="F58" s="59"/>
      <c r="G58" s="59"/>
      <c r="H58" s="59"/>
    </row>
    <row r="59" spans="2:8" ht="15.75" hidden="1" x14ac:dyDescent="0.25">
      <c r="B59" s="41"/>
    </row>
    <row r="60" spans="2:8" ht="39" customHeight="1" x14ac:dyDescent="0.25">
      <c r="B60" s="57" t="s">
        <v>139</v>
      </c>
      <c r="C60" s="57"/>
      <c r="D60" s="57"/>
      <c r="E60" s="57"/>
      <c r="F60" s="57"/>
      <c r="G60" s="57"/>
      <c r="H60" s="57"/>
    </row>
    <row r="61" spans="2:8" ht="15.75" x14ac:dyDescent="0.25">
      <c r="B61" s="42"/>
    </row>
    <row r="62" spans="2:8" x14ac:dyDescent="0.25">
      <c r="B62" s="63" t="s">
        <v>86</v>
      </c>
      <c r="C62" s="63"/>
      <c r="D62" s="63"/>
      <c r="E62" s="63"/>
      <c r="F62" s="63"/>
      <c r="G62" s="63"/>
      <c r="H62" s="63"/>
    </row>
    <row r="63" spans="2:8" x14ac:dyDescent="0.25">
      <c r="B63" s="14"/>
    </row>
    <row r="64" spans="2:8" ht="63.75" customHeight="1" x14ac:dyDescent="0.25">
      <c r="B64" s="69" t="s">
        <v>0</v>
      </c>
      <c r="C64" s="69"/>
      <c r="D64" s="44" t="s">
        <v>129</v>
      </c>
      <c r="E64" s="44" t="s">
        <v>140</v>
      </c>
      <c r="F64" s="44" t="s">
        <v>141</v>
      </c>
      <c r="G64" s="44" t="s">
        <v>1</v>
      </c>
      <c r="H64" s="44" t="s">
        <v>87</v>
      </c>
    </row>
    <row r="65" spans="2:8" ht="33" customHeight="1" x14ac:dyDescent="0.25">
      <c r="B65" s="58" t="s">
        <v>133</v>
      </c>
      <c r="C65" s="58"/>
      <c r="D65" s="44" t="s">
        <v>88</v>
      </c>
      <c r="E65" s="21">
        <f>SUM(E66+E69+E73+E76+E80)</f>
        <v>18636.144</v>
      </c>
      <c r="F65" s="21">
        <f>SUM(F66+F69+F73+F76+F80)</f>
        <v>600</v>
      </c>
      <c r="G65" s="21">
        <f>SUM(F65-E65)</f>
        <v>-18036.144</v>
      </c>
      <c r="H65" s="39">
        <f>SUM(F65/E65*100)</f>
        <v>3.2195501386982199</v>
      </c>
    </row>
    <row r="66" spans="2:8" ht="86.25" customHeight="1" x14ac:dyDescent="0.25">
      <c r="B66" s="64" t="s">
        <v>89</v>
      </c>
      <c r="C66" s="65"/>
      <c r="D66" s="22" t="s">
        <v>88</v>
      </c>
      <c r="E66" s="23">
        <v>4040.2710000000002</v>
      </c>
      <c r="F66" s="27"/>
      <c r="G66" s="21">
        <f>SUM(F66-E66)</f>
        <v>-4040.2710000000002</v>
      </c>
      <c r="H66" s="39">
        <f>SUM(F66/E66*100)</f>
        <v>0</v>
      </c>
    </row>
    <row r="67" spans="2:8" ht="14.25" customHeight="1" x14ac:dyDescent="0.25">
      <c r="B67" s="70" t="s">
        <v>90</v>
      </c>
      <c r="C67" s="71"/>
      <c r="D67" s="24"/>
      <c r="E67" s="25"/>
      <c r="F67" s="28"/>
      <c r="G67" s="25"/>
      <c r="H67" s="29"/>
    </row>
    <row r="68" spans="2:8" ht="44.25" customHeight="1" x14ac:dyDescent="0.25">
      <c r="B68" s="50" t="s">
        <v>91</v>
      </c>
      <c r="C68" s="50"/>
      <c r="D68" s="44" t="s">
        <v>88</v>
      </c>
      <c r="E68" s="21">
        <v>4040.2710000000002</v>
      </c>
      <c r="F68" s="21">
        <v>0</v>
      </c>
      <c r="G68" s="21">
        <f t="shared" ref="G68:G69" si="5">SUM(F68-E68)</f>
        <v>-4040.2710000000002</v>
      </c>
      <c r="H68" s="39">
        <f t="shared" ref="H68:H69" si="6">SUM(F68/E68*100)</f>
        <v>0</v>
      </c>
    </row>
    <row r="69" spans="2:8" ht="55.5" customHeight="1" x14ac:dyDescent="0.25">
      <c r="B69" s="64" t="s">
        <v>92</v>
      </c>
      <c r="C69" s="65"/>
      <c r="D69" s="22" t="s">
        <v>88</v>
      </c>
      <c r="E69" s="23">
        <v>4932.2120000000004</v>
      </c>
      <c r="F69" s="23">
        <v>0</v>
      </c>
      <c r="G69" s="21">
        <f t="shared" si="5"/>
        <v>-4932.2120000000004</v>
      </c>
      <c r="H69" s="39">
        <f t="shared" si="6"/>
        <v>0</v>
      </c>
    </row>
    <row r="70" spans="2:8" ht="15.75" x14ac:dyDescent="0.25">
      <c r="B70" s="66" t="s">
        <v>90</v>
      </c>
      <c r="C70" s="67"/>
      <c r="D70" s="24"/>
      <c r="E70" s="25"/>
      <c r="F70" s="25"/>
      <c r="G70" s="25"/>
      <c r="H70" s="29"/>
    </row>
    <row r="71" spans="2:8" ht="43.5" customHeight="1" x14ac:dyDescent="0.25">
      <c r="B71" s="50" t="s">
        <v>91</v>
      </c>
      <c r="C71" s="50"/>
      <c r="D71" s="44" t="s">
        <v>88</v>
      </c>
      <c r="E71" s="21">
        <v>283.38299999999998</v>
      </c>
      <c r="F71" s="21"/>
      <c r="G71" s="21">
        <f t="shared" ref="G71:G76" si="7">SUM(F71-E71)</f>
        <v>-283.38299999999998</v>
      </c>
      <c r="H71" s="39">
        <f t="shared" ref="H71:H74" si="8">SUM(F71/E71*100)</f>
        <v>0</v>
      </c>
    </row>
    <row r="72" spans="2:8" ht="35.25" customHeight="1" x14ac:dyDescent="0.25">
      <c r="B72" s="50" t="s">
        <v>93</v>
      </c>
      <c r="C72" s="50"/>
      <c r="D72" s="44" t="s">
        <v>88</v>
      </c>
      <c r="E72" s="21">
        <v>4648.8289999999997</v>
      </c>
      <c r="F72" s="21"/>
      <c r="G72" s="21">
        <f t="shared" si="7"/>
        <v>-4648.8289999999997</v>
      </c>
      <c r="H72" s="39">
        <f t="shared" si="8"/>
        <v>0</v>
      </c>
    </row>
    <row r="73" spans="2:8" ht="85.5" customHeight="1" x14ac:dyDescent="0.25">
      <c r="B73" s="50" t="s">
        <v>94</v>
      </c>
      <c r="C73" s="50"/>
      <c r="D73" s="43" t="s">
        <v>88</v>
      </c>
      <c r="E73" s="21">
        <v>135.59100000000001</v>
      </c>
      <c r="F73" s="21">
        <v>0</v>
      </c>
      <c r="G73" s="21">
        <f t="shared" si="7"/>
        <v>-135.59100000000001</v>
      </c>
      <c r="H73" s="39">
        <f t="shared" si="8"/>
        <v>0</v>
      </c>
    </row>
    <row r="74" spans="2:8" ht="40.5" customHeight="1" x14ac:dyDescent="0.25">
      <c r="B74" s="50" t="s">
        <v>91</v>
      </c>
      <c r="C74" s="50"/>
      <c r="D74" s="43" t="s">
        <v>88</v>
      </c>
      <c r="E74" s="21">
        <v>135.59100000000001</v>
      </c>
      <c r="F74" s="21">
        <v>0</v>
      </c>
      <c r="G74" s="21">
        <f t="shared" si="7"/>
        <v>-135.59100000000001</v>
      </c>
      <c r="H74" s="39">
        <f t="shared" si="8"/>
        <v>0</v>
      </c>
    </row>
    <row r="75" spans="2:8" ht="35.25" customHeight="1" x14ac:dyDescent="0.25">
      <c r="B75" s="50" t="s">
        <v>95</v>
      </c>
      <c r="C75" s="50"/>
      <c r="D75" s="43" t="s">
        <v>88</v>
      </c>
      <c r="E75" s="21">
        <v>0</v>
      </c>
      <c r="F75" s="21">
        <v>0</v>
      </c>
      <c r="G75" s="21">
        <f t="shared" si="7"/>
        <v>0</v>
      </c>
      <c r="H75" s="21">
        <v>0</v>
      </c>
    </row>
    <row r="76" spans="2:8" ht="124.5" customHeight="1" x14ac:dyDescent="0.25">
      <c r="B76" s="64" t="s">
        <v>96</v>
      </c>
      <c r="C76" s="72"/>
      <c r="D76" s="30" t="s">
        <v>88</v>
      </c>
      <c r="E76" s="23">
        <v>8928.07</v>
      </c>
      <c r="F76" s="23"/>
      <c r="G76" s="21">
        <f t="shared" si="7"/>
        <v>-8928.07</v>
      </c>
      <c r="H76" s="39">
        <f>SUM(F76/E76*100)</f>
        <v>0</v>
      </c>
    </row>
    <row r="77" spans="2:8" ht="15.75" x14ac:dyDescent="0.25">
      <c r="B77" s="66" t="s">
        <v>90</v>
      </c>
      <c r="C77" s="73"/>
      <c r="D77" s="31"/>
      <c r="E77" s="25"/>
      <c r="F77" s="25"/>
      <c r="G77" s="25"/>
      <c r="H77" s="25"/>
    </row>
    <row r="78" spans="2:8" ht="45" customHeight="1" x14ac:dyDescent="0.25">
      <c r="B78" s="50" t="s">
        <v>91</v>
      </c>
      <c r="C78" s="50"/>
      <c r="D78" s="43" t="s">
        <v>88</v>
      </c>
      <c r="E78" s="21">
        <v>8928.07</v>
      </c>
      <c r="F78" s="21"/>
      <c r="G78" s="21">
        <f t="shared" ref="G78:G79" si="9">SUM(F78-E78)</f>
        <v>-8928.07</v>
      </c>
      <c r="H78" s="39">
        <f>SUM(F78/E78*100)</f>
        <v>0</v>
      </c>
    </row>
    <row r="79" spans="2:8" ht="52.5" customHeight="1" x14ac:dyDescent="0.25">
      <c r="B79" s="50" t="s">
        <v>97</v>
      </c>
      <c r="C79" s="50"/>
      <c r="D79" s="43" t="s">
        <v>88</v>
      </c>
      <c r="E79" s="21">
        <v>0</v>
      </c>
      <c r="F79" s="21">
        <v>0</v>
      </c>
      <c r="G79" s="21">
        <f t="shared" si="9"/>
        <v>0</v>
      </c>
      <c r="H79" s="21">
        <v>0</v>
      </c>
    </row>
    <row r="80" spans="2:8" ht="105.75" customHeight="1" x14ac:dyDescent="0.25">
      <c r="B80" s="64" t="s">
        <v>98</v>
      </c>
      <c r="C80" s="72"/>
      <c r="D80" s="32" t="s">
        <v>88</v>
      </c>
      <c r="E80" s="23">
        <v>600</v>
      </c>
      <c r="F80" s="26">
        <v>600</v>
      </c>
      <c r="G80" s="21">
        <f>SUM(F80-E80)</f>
        <v>0</v>
      </c>
      <c r="H80" s="39">
        <f>SUM(F80/E80*100)</f>
        <v>100</v>
      </c>
    </row>
    <row r="81" spans="2:8" ht="15.75" x14ac:dyDescent="0.25">
      <c r="B81" s="66" t="s">
        <v>90</v>
      </c>
      <c r="C81" s="73"/>
      <c r="D81" s="32"/>
      <c r="E81" s="25"/>
      <c r="F81" s="26"/>
      <c r="G81" s="25"/>
      <c r="H81" s="25"/>
    </row>
    <row r="82" spans="2:8" ht="45" customHeight="1" x14ac:dyDescent="0.25">
      <c r="B82" s="50" t="s">
        <v>99</v>
      </c>
      <c r="C82" s="50"/>
      <c r="D82" s="43" t="s">
        <v>88</v>
      </c>
      <c r="E82" s="21">
        <v>600</v>
      </c>
      <c r="F82" s="21">
        <v>600</v>
      </c>
      <c r="G82" s="21">
        <f t="shared" ref="G82:G83" si="10">SUM(F82-E82)</f>
        <v>0</v>
      </c>
      <c r="H82" s="39">
        <f>SUM(F82/E82*100)</f>
        <v>100</v>
      </c>
    </row>
    <row r="83" spans="2:8" ht="39" customHeight="1" x14ac:dyDescent="0.25">
      <c r="B83" s="50" t="s">
        <v>100</v>
      </c>
      <c r="C83" s="50"/>
      <c r="D83" s="43" t="s">
        <v>88</v>
      </c>
      <c r="E83" s="21">
        <v>0</v>
      </c>
      <c r="F83" s="21">
        <v>0</v>
      </c>
      <c r="G83" s="21">
        <f t="shared" si="10"/>
        <v>0</v>
      </c>
      <c r="H83" s="21">
        <v>0</v>
      </c>
    </row>
    <row r="84" spans="2:8" x14ac:dyDescent="0.25">
      <c r="B84" s="14"/>
    </row>
    <row r="85" spans="2:8" ht="56.25" customHeight="1" x14ac:dyDescent="0.25">
      <c r="B85" s="59" t="s">
        <v>101</v>
      </c>
      <c r="C85" s="59"/>
      <c r="D85" s="59"/>
      <c r="E85" s="59"/>
      <c r="F85" s="59"/>
      <c r="G85" s="59"/>
      <c r="H85" s="59"/>
    </row>
    <row r="87" spans="2:8" ht="15.75" x14ac:dyDescent="0.25">
      <c r="B87" s="41"/>
    </row>
    <row r="88" spans="2:8" ht="15.75" x14ac:dyDescent="0.25">
      <c r="B88" s="9" t="s">
        <v>80</v>
      </c>
    </row>
    <row r="89" spans="2:8" ht="15.75" x14ac:dyDescent="0.25">
      <c r="B89" s="60" t="s">
        <v>102</v>
      </c>
      <c r="C89" s="60"/>
      <c r="D89" s="60"/>
      <c r="E89" s="60"/>
      <c r="F89" s="60"/>
      <c r="G89" s="60"/>
      <c r="H89" s="60"/>
    </row>
    <row r="90" spans="2:8" ht="15.75" x14ac:dyDescent="0.25">
      <c r="B90" s="60" t="s">
        <v>103</v>
      </c>
      <c r="C90" s="60"/>
      <c r="D90" s="60"/>
      <c r="E90" s="60"/>
      <c r="F90" s="60"/>
      <c r="G90" s="60"/>
      <c r="H90" s="60"/>
    </row>
    <row r="91" spans="2:8" ht="42.75" customHeight="1" x14ac:dyDescent="0.25">
      <c r="B91" s="59" t="s">
        <v>104</v>
      </c>
      <c r="C91" s="59"/>
      <c r="D91" s="59"/>
      <c r="E91" s="59"/>
      <c r="F91" s="59"/>
      <c r="G91" s="59"/>
      <c r="H91" s="59"/>
    </row>
    <row r="92" spans="2:8" ht="15.75" x14ac:dyDescent="0.25">
      <c r="B92" s="41"/>
    </row>
    <row r="93" spans="2:8" ht="15.75" x14ac:dyDescent="0.25">
      <c r="B93" s="57" t="s">
        <v>105</v>
      </c>
      <c r="C93" s="57"/>
      <c r="D93" s="57"/>
      <c r="E93" s="57"/>
      <c r="F93" s="57"/>
      <c r="G93" s="57"/>
      <c r="H93" s="57"/>
    </row>
    <row r="94" spans="2:8" x14ac:dyDescent="0.25">
      <c r="B94" s="14"/>
    </row>
    <row r="95" spans="2:8" x14ac:dyDescent="0.25">
      <c r="B95" s="74" t="s">
        <v>106</v>
      </c>
      <c r="C95" s="74"/>
      <c r="D95" s="74"/>
      <c r="E95" s="74"/>
      <c r="F95" s="74"/>
      <c r="G95" s="74"/>
      <c r="H95" s="74"/>
    </row>
    <row r="96" spans="2:8" x14ac:dyDescent="0.25">
      <c r="B96" s="15"/>
    </row>
    <row r="97" spans="2:8" ht="82.5" customHeight="1" x14ac:dyDescent="0.25">
      <c r="B97" s="69" t="s">
        <v>0</v>
      </c>
      <c r="C97" s="69"/>
      <c r="D97" s="44" t="s">
        <v>125</v>
      </c>
      <c r="E97" s="44" t="s">
        <v>137</v>
      </c>
      <c r="F97" s="44" t="s">
        <v>138</v>
      </c>
      <c r="G97" s="44" t="s">
        <v>1</v>
      </c>
      <c r="H97" s="44" t="s">
        <v>107</v>
      </c>
    </row>
    <row r="98" spans="2:8" ht="113.25" customHeight="1" x14ac:dyDescent="0.25">
      <c r="B98" s="61" t="s">
        <v>108</v>
      </c>
      <c r="C98" s="61"/>
      <c r="D98" s="44" t="s">
        <v>109</v>
      </c>
      <c r="E98" s="44">
        <v>1</v>
      </c>
      <c r="F98" s="44">
        <v>1</v>
      </c>
      <c r="G98" s="44">
        <f>SUM(F98-E98)</f>
        <v>0</v>
      </c>
      <c r="H98" s="44">
        <f>SUM(F98/E98*100)</f>
        <v>100</v>
      </c>
    </row>
    <row r="99" spans="2:8" ht="69" customHeight="1" x14ac:dyDescent="0.25">
      <c r="B99" s="61" t="s">
        <v>92</v>
      </c>
      <c r="C99" s="61"/>
      <c r="D99" s="44" t="s">
        <v>109</v>
      </c>
      <c r="E99" s="44">
        <v>1</v>
      </c>
      <c r="F99" s="44">
        <v>1</v>
      </c>
      <c r="G99" s="44">
        <f t="shared" ref="G99:G102" si="11">SUM(F99-E99)</f>
        <v>0</v>
      </c>
      <c r="H99" s="44">
        <f t="shared" ref="H99:H102" si="12">SUM(F99/E99*100)</f>
        <v>100</v>
      </c>
    </row>
    <row r="100" spans="2:8" ht="112.5" customHeight="1" x14ac:dyDescent="0.25">
      <c r="B100" s="61" t="s">
        <v>110</v>
      </c>
      <c r="C100" s="61"/>
      <c r="D100" s="44" t="s">
        <v>109</v>
      </c>
      <c r="E100" s="44">
        <v>1</v>
      </c>
      <c r="F100" s="44">
        <v>1</v>
      </c>
      <c r="G100" s="44">
        <f t="shared" si="11"/>
        <v>0</v>
      </c>
      <c r="H100" s="44">
        <f t="shared" si="12"/>
        <v>100</v>
      </c>
    </row>
    <row r="101" spans="2:8" ht="157.5" customHeight="1" x14ac:dyDescent="0.25">
      <c r="B101" s="62" t="s">
        <v>111</v>
      </c>
      <c r="C101" s="62"/>
      <c r="D101" s="44" t="s">
        <v>109</v>
      </c>
      <c r="E101" s="44">
        <v>1</v>
      </c>
      <c r="F101" s="44">
        <v>1</v>
      </c>
      <c r="G101" s="44">
        <f t="shared" si="11"/>
        <v>0</v>
      </c>
      <c r="H101" s="44">
        <f t="shared" si="12"/>
        <v>100</v>
      </c>
    </row>
    <row r="102" spans="2:8" ht="152.25" customHeight="1" x14ac:dyDescent="0.25">
      <c r="B102" s="61" t="s">
        <v>134</v>
      </c>
      <c r="C102" s="61"/>
      <c r="D102" s="44" t="s">
        <v>109</v>
      </c>
      <c r="E102" s="44">
        <v>1</v>
      </c>
      <c r="F102" s="44">
        <v>1</v>
      </c>
      <c r="G102" s="44">
        <f t="shared" si="11"/>
        <v>0</v>
      </c>
      <c r="H102" s="44">
        <f t="shared" si="12"/>
        <v>100</v>
      </c>
    </row>
    <row r="103" spans="2:8" ht="31.5" customHeight="1" x14ac:dyDescent="0.25">
      <c r="B103" s="58" t="s">
        <v>112</v>
      </c>
      <c r="C103" s="58"/>
      <c r="D103" s="33" t="s">
        <v>109</v>
      </c>
      <c r="E103" s="33">
        <f>SUM(E98:E102)</f>
        <v>5</v>
      </c>
      <c r="F103" s="33">
        <f>SUM(F98:F102)</f>
        <v>5</v>
      </c>
      <c r="G103" s="33">
        <v>0</v>
      </c>
      <c r="H103" s="33">
        <v>100</v>
      </c>
    </row>
    <row r="104" spans="2:8" ht="15.75" x14ac:dyDescent="0.25">
      <c r="B104" s="9"/>
    </row>
    <row r="105" spans="2:8" ht="39" customHeight="1" x14ac:dyDescent="0.25">
      <c r="B105" s="59" t="s">
        <v>113</v>
      </c>
      <c r="C105" s="59"/>
      <c r="D105" s="59"/>
      <c r="E105" s="59"/>
      <c r="F105" s="59"/>
      <c r="G105" s="59"/>
      <c r="H105" s="59"/>
    </row>
    <row r="107" spans="2:8" ht="22.5" customHeight="1" x14ac:dyDescent="0.25">
      <c r="B107" s="41" t="s">
        <v>80</v>
      </c>
    </row>
    <row r="108" spans="2:8" ht="15.75" x14ac:dyDescent="0.25">
      <c r="B108" s="60" t="s">
        <v>114</v>
      </c>
      <c r="C108" s="60"/>
      <c r="D108" s="60"/>
      <c r="E108" s="60"/>
      <c r="F108" s="60"/>
      <c r="G108" s="60"/>
      <c r="H108" s="60"/>
    </row>
    <row r="109" spans="2:8" ht="15.75" x14ac:dyDescent="0.25">
      <c r="B109" s="60" t="s">
        <v>115</v>
      </c>
      <c r="C109" s="60"/>
      <c r="D109" s="60"/>
      <c r="E109" s="60"/>
      <c r="F109" s="60"/>
      <c r="G109" s="60"/>
      <c r="H109" s="60"/>
    </row>
    <row r="110" spans="2:8" ht="15.75" x14ac:dyDescent="0.25">
      <c r="B110" s="9"/>
    </row>
    <row r="111" spans="2:8" ht="15.75" x14ac:dyDescent="0.25">
      <c r="B111" s="57" t="s">
        <v>116</v>
      </c>
      <c r="C111" s="57"/>
      <c r="D111" s="57"/>
      <c r="E111" s="57"/>
      <c r="F111" s="57"/>
      <c r="G111" s="57"/>
      <c r="H111" s="57"/>
    </row>
    <row r="112" spans="2:8" ht="15.75" x14ac:dyDescent="0.25">
      <c r="B112" s="9"/>
    </row>
    <row r="113" spans="2:8" ht="15.75" x14ac:dyDescent="0.25">
      <c r="B113" s="49" t="s">
        <v>117</v>
      </c>
      <c r="C113" s="49"/>
      <c r="D113" s="49"/>
      <c r="E113" s="49"/>
      <c r="F113" s="49"/>
      <c r="G113" s="49"/>
      <c r="H113" s="49"/>
    </row>
    <row r="114" spans="2:8" ht="15.75" x14ac:dyDescent="0.25">
      <c r="B114" s="9"/>
    </row>
    <row r="115" spans="2:8" ht="52.5" customHeight="1" x14ac:dyDescent="0.25">
      <c r="B115" s="59" t="s">
        <v>118</v>
      </c>
      <c r="C115" s="59"/>
      <c r="D115" s="59"/>
      <c r="E115" s="59"/>
      <c r="F115" s="59"/>
      <c r="G115" s="59"/>
      <c r="H115" s="59"/>
    </row>
    <row r="116" spans="2:8" ht="15.75" x14ac:dyDescent="0.25">
      <c r="B116" s="9"/>
    </row>
    <row r="117" spans="2:8" ht="15.75" x14ac:dyDescent="0.25">
      <c r="B117" s="52" t="s">
        <v>119</v>
      </c>
      <c r="C117" s="52"/>
      <c r="D117" s="52"/>
      <c r="E117" s="52"/>
      <c r="F117" s="52"/>
      <c r="G117" s="52"/>
      <c r="H117" s="52"/>
    </row>
    <row r="118" spans="2:8" ht="15.75" x14ac:dyDescent="0.25">
      <c r="B118" s="9" t="s">
        <v>120</v>
      </c>
    </row>
    <row r="119" spans="2:8" ht="15.75" x14ac:dyDescent="0.25">
      <c r="B119" s="60" t="s">
        <v>121</v>
      </c>
      <c r="C119" s="60"/>
      <c r="D119" s="60"/>
      <c r="E119" s="60"/>
      <c r="F119" s="60"/>
      <c r="G119" s="60"/>
      <c r="H119" s="60"/>
    </row>
    <row r="120" spans="2:8" x14ac:dyDescent="0.25">
      <c r="B120" s="10"/>
    </row>
    <row r="121" spans="2:8" ht="15.75" x14ac:dyDescent="0.25">
      <c r="B121" s="68" t="s">
        <v>122</v>
      </c>
      <c r="C121" s="68"/>
      <c r="D121" s="68"/>
      <c r="E121" s="68"/>
      <c r="F121" s="68"/>
      <c r="G121" s="68"/>
      <c r="H121" s="68"/>
    </row>
    <row r="122" spans="2:8" ht="15.75" x14ac:dyDescent="0.25">
      <c r="B122" s="9"/>
    </row>
    <row r="123" spans="2:8" ht="81.75" customHeight="1" x14ac:dyDescent="0.25">
      <c r="B123" s="59" t="s">
        <v>135</v>
      </c>
      <c r="C123" s="59"/>
      <c r="D123" s="59"/>
      <c r="E123" s="59"/>
      <c r="F123" s="59"/>
      <c r="G123" s="59"/>
      <c r="H123" s="59"/>
    </row>
    <row r="124" spans="2:8" ht="15.75" x14ac:dyDescent="0.25">
      <c r="B124" s="12"/>
    </row>
    <row r="125" spans="2:8" ht="15.75" x14ac:dyDescent="0.25">
      <c r="B125" s="12"/>
    </row>
    <row r="126" spans="2:8" ht="15.75" x14ac:dyDescent="0.25">
      <c r="B126" s="12"/>
    </row>
    <row r="127" spans="2:8" ht="15.75" x14ac:dyDescent="0.25">
      <c r="B127" s="12" t="s">
        <v>123</v>
      </c>
    </row>
  </sheetData>
  <mergeCells count="95">
    <mergeCell ref="I12:P12"/>
    <mergeCell ref="B3:H5"/>
    <mergeCell ref="B6:H6"/>
    <mergeCell ref="B8:H8"/>
    <mergeCell ref="I10:P10"/>
    <mergeCell ref="B11:H11"/>
    <mergeCell ref="I13:P13"/>
    <mergeCell ref="B14:B17"/>
    <mergeCell ref="I14:P14"/>
    <mergeCell ref="I15:P15"/>
    <mergeCell ref="I16:P16"/>
    <mergeCell ref="I17:P17"/>
    <mergeCell ref="B28:H28"/>
    <mergeCell ref="J28:P28"/>
    <mergeCell ref="I18:P18"/>
    <mergeCell ref="B19:H19"/>
    <mergeCell ref="J19:P19"/>
    <mergeCell ref="I20:P20"/>
    <mergeCell ref="I21:P21"/>
    <mergeCell ref="I22:P22"/>
    <mergeCell ref="I23:P23"/>
    <mergeCell ref="I24:P24"/>
    <mergeCell ref="I25:P25"/>
    <mergeCell ref="I26:P26"/>
    <mergeCell ref="I27:P27"/>
    <mergeCell ref="I38:P38"/>
    <mergeCell ref="I29:P29"/>
    <mergeCell ref="I30:P30"/>
    <mergeCell ref="I31:P31"/>
    <mergeCell ref="B32:H32"/>
    <mergeCell ref="J32:P32"/>
    <mergeCell ref="I33:P33"/>
    <mergeCell ref="I34:P34"/>
    <mergeCell ref="B35:H35"/>
    <mergeCell ref="J35:P35"/>
    <mergeCell ref="I36:P36"/>
    <mergeCell ref="I37:P37"/>
    <mergeCell ref="B57:H57"/>
    <mergeCell ref="I39:P39"/>
    <mergeCell ref="I40:P40"/>
    <mergeCell ref="I41:P41"/>
    <mergeCell ref="I42:P42"/>
    <mergeCell ref="I43:P43"/>
    <mergeCell ref="I44:P44"/>
    <mergeCell ref="I45:P45"/>
    <mergeCell ref="B48:H48"/>
    <mergeCell ref="B51:H51"/>
    <mergeCell ref="B52:H52"/>
    <mergeCell ref="B54:H54"/>
    <mergeCell ref="B72:C72"/>
    <mergeCell ref="B58:H58"/>
    <mergeCell ref="B60:H60"/>
    <mergeCell ref="B62:H62"/>
    <mergeCell ref="B64:C64"/>
    <mergeCell ref="B65:C65"/>
    <mergeCell ref="B66:C66"/>
    <mergeCell ref="B67:C67"/>
    <mergeCell ref="B68:C68"/>
    <mergeCell ref="B69:C69"/>
    <mergeCell ref="B70:C70"/>
    <mergeCell ref="B71:C71"/>
    <mergeCell ref="B85:H85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103:C103"/>
    <mergeCell ref="B89:H89"/>
    <mergeCell ref="B90:H90"/>
    <mergeCell ref="B91:H91"/>
    <mergeCell ref="B93:H93"/>
    <mergeCell ref="B95:H95"/>
    <mergeCell ref="B97:C97"/>
    <mergeCell ref="B98:C98"/>
    <mergeCell ref="B99:C99"/>
    <mergeCell ref="B100:C100"/>
    <mergeCell ref="B101:C101"/>
    <mergeCell ref="B102:C102"/>
    <mergeCell ref="B117:H117"/>
    <mergeCell ref="B119:H119"/>
    <mergeCell ref="B121:H121"/>
    <mergeCell ref="B123:H123"/>
    <mergeCell ref="B105:H105"/>
    <mergeCell ref="B108:H108"/>
    <mergeCell ref="B109:H109"/>
    <mergeCell ref="B111:H111"/>
    <mergeCell ref="B113:H113"/>
    <mergeCell ref="B115:H1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Аркуш1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2025-02-26T09:20:58Z</dcterms:modified>
</cp:coreProperties>
</file>