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Марина\РЕШЕНИЯ\Решения 2024\"/>
    </mc:Choice>
  </mc:AlternateContent>
  <bookViews>
    <workbookView xWindow="120" yWindow="1290" windowWidth="15510" windowHeight="9495" activeTab="5"/>
  </bookViews>
  <sheets>
    <sheet name="текст " sheetId="21" r:id="rId1"/>
    <sheet name="доходы  прил 1 " sheetId="20" r:id="rId2"/>
    <sheet name="Ведом прил 2 " sheetId="18" r:id="rId3"/>
    <sheet name="Функ.прил 3" sheetId="1" r:id="rId4"/>
    <sheet name="прил 6 " sheetId="15" r:id="rId5"/>
    <sheet name="прил 9" sheetId="17" r:id="rId6"/>
  </sheets>
  <externalReferences>
    <externalReference r:id="rId7"/>
  </externalReferences>
  <definedNames>
    <definedName name="_xlnm._FilterDatabase" localSheetId="2" hidden="1">'Ведом прил 2 '!$A$7:$G$14</definedName>
    <definedName name="_xlnm._FilterDatabase" localSheetId="1" hidden="1">'доходы  прил 1 '!$A$6:$E$10</definedName>
    <definedName name="_xlnm._FilterDatabase" localSheetId="0" hidden="1">'текст '!$A$6:$D$14</definedName>
    <definedName name="_xlnm._FilterDatabase" localSheetId="3" hidden="1">'Функ.прил 3'!$A$7:$H$14</definedName>
    <definedName name="Items" localSheetId="2">#REF!</definedName>
    <definedName name="Items" localSheetId="1">#REF!</definedName>
    <definedName name="Items" localSheetId="4">#REF!</definedName>
    <definedName name="Items" localSheetId="5">#REF!</definedName>
    <definedName name="Items" localSheetId="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 '!$A$1:$G$235</definedName>
    <definedName name="_xlnm.Print_Area" localSheetId="1">'доходы  прил 1 '!$A$1:$E$38</definedName>
    <definedName name="_xlnm.Print_Area" localSheetId="4">'прил 6 '!$A$1:$F$49</definedName>
    <definedName name="_xlnm.Print_Area" localSheetId="5">'прил 9'!$A$1:$E$115</definedName>
    <definedName name="_xlnm.Print_Area" localSheetId="0">'текст '!$A$1:$D$42</definedName>
    <definedName name="_xlnm.Print_Area" localSheetId="3">'Функ.прил 3'!$B$1:$H$244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 iterate="1"/>
</workbook>
</file>

<file path=xl/calcChain.xml><?xml version="1.0" encoding="utf-8"?>
<calcChain xmlns="http://schemas.openxmlformats.org/spreadsheetml/2006/main">
  <c r="D16" i="17" l="1"/>
  <c r="D17" i="17"/>
  <c r="D19" i="17"/>
  <c r="D23" i="17"/>
  <c r="G218" i="1" l="1"/>
  <c r="G217" i="1" s="1"/>
  <c r="G216" i="1" s="1"/>
  <c r="G215" i="1" s="1"/>
  <c r="G95" i="1"/>
  <c r="G94" i="1" s="1"/>
  <c r="H94" i="1"/>
  <c r="F210" i="18"/>
  <c r="F209" i="18" s="1"/>
  <c r="F208" i="18" s="1"/>
  <c r="G89" i="18"/>
  <c r="F89" i="18"/>
  <c r="G80" i="1" l="1"/>
  <c r="F75" i="18" l="1"/>
  <c r="G76" i="18"/>
  <c r="G75" i="18" l="1"/>
  <c r="H80" i="1"/>
  <c r="F74" i="18"/>
  <c r="G79" i="1"/>
  <c r="G74" i="18" l="1"/>
  <c r="H79" i="1"/>
  <c r="G78" i="1"/>
  <c r="F73" i="18"/>
  <c r="G77" i="1" s="1"/>
  <c r="H69" i="1"/>
  <c r="G73" i="18" l="1"/>
  <c r="H77" i="1" s="1"/>
  <c r="H76" i="1" s="1"/>
  <c r="H78" i="1"/>
  <c r="G19" i="1"/>
  <c r="G27" i="1"/>
  <c r="G29" i="1"/>
  <c r="G35" i="1"/>
  <c r="G43" i="1"/>
  <c r="G48" i="1"/>
  <c r="H54" i="1"/>
  <c r="G54" i="1"/>
  <c r="G56" i="1"/>
  <c r="G66" i="1"/>
  <c r="G68" i="1"/>
  <c r="G73" i="1"/>
  <c r="G75" i="1"/>
  <c r="G90" i="1"/>
  <c r="G97" i="1"/>
  <c r="G107" i="1"/>
  <c r="G135" i="1"/>
  <c r="H135" i="1" s="1"/>
  <c r="G129" i="18"/>
  <c r="G131" i="18"/>
  <c r="G137" i="1"/>
  <c r="H137" i="1" s="1"/>
  <c r="G146" i="1"/>
  <c r="G163" i="1"/>
  <c r="G202" i="1"/>
  <c r="G204" i="1"/>
  <c r="G206" i="1"/>
  <c r="G229" i="1"/>
  <c r="E30" i="20" l="1"/>
  <c r="E29" i="20" s="1"/>
  <c r="E28" i="20" s="1"/>
  <c r="D30" i="20"/>
  <c r="D29" i="20" s="1"/>
  <c r="D28" i="20" s="1"/>
  <c r="E27" i="20"/>
  <c r="D27" i="20"/>
  <c r="E26" i="20"/>
  <c r="D26" i="20"/>
  <c r="E19" i="20"/>
  <c r="D19" i="20"/>
  <c r="D10" i="20" s="1"/>
  <c r="E36" i="15" s="1"/>
  <c r="C19" i="20"/>
  <c r="E11" i="20"/>
  <c r="D11" i="20"/>
  <c r="C11" i="20"/>
  <c r="G225" i="18"/>
  <c r="G224" i="18" s="1"/>
  <c r="G223" i="18" s="1"/>
  <c r="F225" i="18"/>
  <c r="F224" i="18" s="1"/>
  <c r="F223" i="18" s="1"/>
  <c r="G222" i="18"/>
  <c r="F222" i="18"/>
  <c r="G221" i="18"/>
  <c r="F221" i="18"/>
  <c r="F219" i="18"/>
  <c r="F213" i="18" s="1"/>
  <c r="F212" i="18" s="1"/>
  <c r="G213" i="18"/>
  <c r="G212" i="18" s="1"/>
  <c r="F206" i="18"/>
  <c r="F205" i="18" s="1"/>
  <c r="F204" i="18" s="1"/>
  <c r="G202" i="18"/>
  <c r="G201" i="18" s="1"/>
  <c r="F202" i="18"/>
  <c r="F201" i="18" s="1"/>
  <c r="F200" i="18" s="1"/>
  <c r="F198" i="18"/>
  <c r="F196" i="18"/>
  <c r="G194" i="18"/>
  <c r="F194" i="18"/>
  <c r="F191" i="18"/>
  <c r="F190" i="18"/>
  <c r="G188" i="18"/>
  <c r="G187" i="18" s="1"/>
  <c r="G186" i="18" s="1"/>
  <c r="G185" i="18" s="1"/>
  <c r="F188" i="18"/>
  <c r="F187" i="18" s="1"/>
  <c r="F186" i="18" s="1"/>
  <c r="F183" i="18"/>
  <c r="F182" i="18" s="1"/>
  <c r="F181" i="18" s="1"/>
  <c r="F180" i="18" s="1"/>
  <c r="F179" i="18" s="1"/>
  <c r="F178" i="18" s="1"/>
  <c r="G181" i="18"/>
  <c r="G180" i="18" s="1"/>
  <c r="G179" i="18" s="1"/>
  <c r="G178" i="18" s="1"/>
  <c r="G176" i="18"/>
  <c r="G175" i="18" s="1"/>
  <c r="G174" i="18" s="1"/>
  <c r="G173" i="18" s="1"/>
  <c r="F176" i="18"/>
  <c r="F175" i="18" s="1"/>
  <c r="F174" i="18" s="1"/>
  <c r="F173" i="18" s="1"/>
  <c r="G171" i="18"/>
  <c r="G170" i="18" s="1"/>
  <c r="G167" i="18" s="1"/>
  <c r="G166" i="18" s="1"/>
  <c r="F171" i="18"/>
  <c r="F170" i="18" s="1"/>
  <c r="F167" i="18" s="1"/>
  <c r="F166" i="18" s="1"/>
  <c r="G164" i="18"/>
  <c r="G163" i="18" s="1"/>
  <c r="G160" i="18" s="1"/>
  <c r="G159" i="18" s="1"/>
  <c r="F164" i="18"/>
  <c r="F163" i="18" s="1"/>
  <c r="F160" i="18" s="1"/>
  <c r="F159" i="18" s="1"/>
  <c r="G155" i="18"/>
  <c r="F155" i="18"/>
  <c r="G146" i="18"/>
  <c r="G145" i="18" s="1"/>
  <c r="G142" i="18" s="1"/>
  <c r="G141" i="18" s="1"/>
  <c r="F146" i="18"/>
  <c r="F145" i="18" s="1"/>
  <c r="F142" i="18" s="1"/>
  <c r="F141" i="18" s="1"/>
  <c r="G139" i="18"/>
  <c r="G133" i="18" s="1"/>
  <c r="F139" i="18"/>
  <c r="F133" i="18" s="1"/>
  <c r="F132" i="18" s="1"/>
  <c r="G130" i="18"/>
  <c r="F130" i="18"/>
  <c r="G128" i="18"/>
  <c r="F128" i="18"/>
  <c r="G124" i="18"/>
  <c r="G123" i="18" s="1"/>
  <c r="G93" i="18" s="1"/>
  <c r="F124" i="18"/>
  <c r="F123" i="18" s="1"/>
  <c r="G121" i="18"/>
  <c r="G120" i="18" s="1"/>
  <c r="G119" i="18" s="1"/>
  <c r="G118" i="18" s="1"/>
  <c r="F121" i="18"/>
  <c r="F120" i="18" s="1"/>
  <c r="F119" i="18" s="1"/>
  <c r="F118" i="18" s="1"/>
  <c r="F116" i="18"/>
  <c r="F115" i="18" s="1"/>
  <c r="F114" i="18" s="1"/>
  <c r="G112" i="18"/>
  <c r="G111" i="18" s="1"/>
  <c r="G110" i="18" s="1"/>
  <c r="G109" i="18" s="1"/>
  <c r="G108" i="18" s="1"/>
  <c r="G107" i="18" s="1"/>
  <c r="F112" i="18"/>
  <c r="F111" i="18" s="1"/>
  <c r="F110" i="18" s="1"/>
  <c r="F109" i="18" s="1"/>
  <c r="F105" i="18"/>
  <c r="F104" i="18" s="1"/>
  <c r="F103" i="18" s="1"/>
  <c r="F101" i="18"/>
  <c r="F100" i="18" s="1"/>
  <c r="F99" i="18" s="1"/>
  <c r="G97" i="18"/>
  <c r="G96" i="18" s="1"/>
  <c r="G95" i="18" s="1"/>
  <c r="G94" i="18" s="1"/>
  <c r="F97" i="18"/>
  <c r="F96" i="18" s="1"/>
  <c r="G91" i="18"/>
  <c r="G88" i="18" s="1"/>
  <c r="G87" i="18" s="1"/>
  <c r="F91" i="18"/>
  <c r="F85" i="18"/>
  <c r="F78" i="18" s="1"/>
  <c r="F77" i="18" s="1"/>
  <c r="F71" i="18"/>
  <c r="F69" i="18"/>
  <c r="G66" i="18"/>
  <c r="G65" i="18" s="1"/>
  <c r="F65" i="18"/>
  <c r="G63" i="18"/>
  <c r="F63" i="18"/>
  <c r="F59" i="18"/>
  <c r="F58" i="18" s="1"/>
  <c r="F57" i="18" s="1"/>
  <c r="F56" i="18" s="1"/>
  <c r="F54" i="18"/>
  <c r="G52" i="18"/>
  <c r="G49" i="18" s="1"/>
  <c r="F52" i="18"/>
  <c r="F46" i="18"/>
  <c r="F45" i="18" s="1"/>
  <c r="F44" i="18" s="1"/>
  <c r="F43" i="18" s="1"/>
  <c r="F41" i="18"/>
  <c r="F36" i="18" s="1"/>
  <c r="F35" i="18" s="1"/>
  <c r="F33" i="18"/>
  <c r="F31" i="18"/>
  <c r="F27" i="18"/>
  <c r="F25" i="18"/>
  <c r="F17" i="18"/>
  <c r="F16" i="18" s="1"/>
  <c r="F15" i="18" s="1"/>
  <c r="C10" i="20" l="1"/>
  <c r="D36" i="15" s="1"/>
  <c r="F62" i="18"/>
  <c r="F61" i="18" s="1"/>
  <c r="G61" i="18" s="1"/>
  <c r="F68" i="18"/>
  <c r="F67" i="18" s="1"/>
  <c r="F88" i="18"/>
  <c r="G200" i="18"/>
  <c r="F20" i="18"/>
  <c r="F19" i="18" s="1"/>
  <c r="F185" i="18"/>
  <c r="F95" i="18"/>
  <c r="F94" i="18" s="1"/>
  <c r="F149" i="18"/>
  <c r="F127" i="18"/>
  <c r="F126" i="18" s="1"/>
  <c r="F49" i="18"/>
  <c r="F48" i="18" s="1"/>
  <c r="G48" i="18"/>
  <c r="E10" i="20"/>
  <c r="F36" i="15" s="1"/>
  <c r="G127" i="18"/>
  <c r="G126" i="18" s="1"/>
  <c r="G228" i="18" s="1"/>
  <c r="G14" i="18" s="1"/>
  <c r="G149" i="18"/>
  <c r="G148" i="18" s="1"/>
  <c r="F108" i="18"/>
  <c r="F107" i="18" s="1"/>
  <c r="F93" i="18"/>
  <c r="F87" i="18" l="1"/>
  <c r="G93" i="1"/>
  <c r="G62" i="18"/>
  <c r="F148" i="18"/>
  <c r="F228" i="18" l="1"/>
  <c r="F14" i="18" s="1"/>
  <c r="H53" i="1"/>
  <c r="H49" i="1" s="1"/>
  <c r="H15" i="1" s="1"/>
  <c r="H50" i="1" l="1"/>
  <c r="G201" i="1"/>
  <c r="G96" i="1"/>
  <c r="G28" i="1" l="1"/>
  <c r="G53" i="1"/>
  <c r="G74" i="1"/>
  <c r="G72" i="1"/>
  <c r="G71" i="1" l="1"/>
  <c r="H201" i="1"/>
  <c r="E38" i="17" l="1"/>
  <c r="E37" i="17" s="1"/>
  <c r="E36" i="17" s="1"/>
  <c r="D38" i="17"/>
  <c r="D37" i="17" s="1"/>
  <c r="D36" i="17" s="1"/>
  <c r="E35" i="17"/>
  <c r="E34" i="17" s="1"/>
  <c r="E33" i="17" s="1"/>
  <c r="D35" i="17"/>
  <c r="D34" i="17" s="1"/>
  <c r="D33" i="17" s="1"/>
  <c r="E32" i="17"/>
  <c r="E31" i="17" s="1"/>
  <c r="E30" i="17" s="1"/>
  <c r="D32" i="17"/>
  <c r="D31" i="17" s="1"/>
  <c r="D30" i="17" s="1"/>
  <c r="E29" i="17"/>
  <c r="E28" i="17" s="1"/>
  <c r="E25" i="17" s="1"/>
  <c r="E24" i="17" s="1"/>
  <c r="D29" i="17"/>
  <c r="D28" i="17" s="1"/>
  <c r="D25" i="17" s="1"/>
  <c r="D24" i="17" s="1"/>
  <c r="E27" i="17"/>
  <c r="E26" i="17" s="1"/>
  <c r="D27" i="17"/>
  <c r="D26" i="17" s="1"/>
  <c r="E23" i="17"/>
  <c r="E22" i="17" s="1"/>
  <c r="D22" i="17"/>
  <c r="E21" i="17"/>
  <c r="E20" i="17" s="1"/>
  <c r="D21" i="17"/>
  <c r="D20" i="17" s="1"/>
  <c r="D18" i="17"/>
  <c r="E17" i="17"/>
  <c r="E16" i="17"/>
  <c r="B14" i="17"/>
  <c r="B15" i="17" s="1"/>
  <c r="E13" i="17"/>
  <c r="E12" i="17" s="1"/>
  <c r="E11" i="17" s="1"/>
  <c r="D13" i="17"/>
  <c r="D12" i="17" s="1"/>
  <c r="D11" i="17" s="1"/>
  <c r="E15" i="17" l="1"/>
  <c r="D15" i="17"/>
  <c r="D14" i="17" s="1"/>
  <c r="D39" i="17" s="1"/>
  <c r="B16" i="17"/>
  <c r="B17" i="17"/>
  <c r="B18" i="17" s="1"/>
  <c r="B19" i="17" l="1"/>
  <c r="B20" i="17"/>
  <c r="B21" i="17" s="1"/>
  <c r="B23" i="17" l="1"/>
  <c r="B22" i="17"/>
  <c r="E39" i="15" l="1"/>
  <c r="E38" i="15" s="1"/>
  <c r="E37" i="15" s="1"/>
  <c r="F39" i="15"/>
  <c r="F38" i="15" s="1"/>
  <c r="F37" i="15" s="1"/>
  <c r="E35" i="15" l="1"/>
  <c r="E34" i="15" s="1"/>
  <c r="E33" i="15" s="1"/>
  <c r="F35" i="15" l="1"/>
  <c r="F34" i="15" s="1"/>
  <c r="F33" i="15" s="1"/>
  <c r="H134" i="1"/>
  <c r="G134" i="1"/>
  <c r="H136" i="1"/>
  <c r="G136" i="1"/>
  <c r="G133" i="1" l="1"/>
  <c r="G132" i="1" s="1"/>
  <c r="H133" i="1"/>
  <c r="H132" i="1" s="1"/>
  <c r="H131" i="1" s="1"/>
  <c r="H129" i="1" l="1"/>
  <c r="H128" i="1" s="1"/>
  <c r="H98" i="1" s="1"/>
  <c r="H68" i="1"/>
  <c r="E19" i="17" s="1"/>
  <c r="H65" i="1"/>
  <c r="G205" i="1"/>
  <c r="G203" i="1"/>
  <c r="G129" i="1"/>
  <c r="G128" i="1" s="1"/>
  <c r="G70" i="1"/>
  <c r="G69" i="1" s="1"/>
  <c r="G67" i="1"/>
  <c r="G65" i="1"/>
  <c r="G47" i="1"/>
  <c r="G46" i="1" s="1"/>
  <c r="G45" i="1" s="1"/>
  <c r="G44" i="1" s="1"/>
  <c r="G34" i="1"/>
  <c r="E18" i="17" l="1"/>
  <c r="E14" i="17" s="1"/>
  <c r="E39" i="17" s="1"/>
  <c r="G64" i="1"/>
  <c r="G63" i="1" s="1"/>
  <c r="G62" i="1" s="1"/>
  <c r="H67" i="1"/>
  <c r="G18" i="1"/>
  <c r="G17" i="1" s="1"/>
  <c r="G16" i="1" s="1"/>
  <c r="H63" i="1" l="1"/>
  <c r="H62" i="1" s="1"/>
  <c r="H14" i="1" s="1"/>
  <c r="H64" i="1"/>
  <c r="G55" i="1"/>
  <c r="G50" i="1" s="1"/>
  <c r="G49" i="1" l="1"/>
  <c r="H162" i="1"/>
  <c r="H234" i="1" l="1"/>
  <c r="H233" i="1" s="1"/>
  <c r="H232" i="1" s="1"/>
  <c r="G234" i="1"/>
  <c r="G233" i="1" s="1"/>
  <c r="G232" i="1" s="1"/>
  <c r="H145" i="1" l="1"/>
  <c r="H96" i="1" l="1"/>
  <c r="H222" i="1" l="1"/>
  <c r="H139" i="1" l="1"/>
  <c r="G198" i="1" l="1"/>
  <c r="G197" i="1" s="1"/>
  <c r="H195" i="1"/>
  <c r="H194" i="1" s="1"/>
  <c r="H193" i="1" s="1"/>
  <c r="H192" i="1" s="1"/>
  <c r="G195" i="1"/>
  <c r="G194" i="1" s="1"/>
  <c r="G193" i="1" s="1"/>
  <c r="G110" i="1"/>
  <c r="G109" i="1" s="1"/>
  <c r="G108" i="1" s="1"/>
  <c r="G192" i="1" l="1"/>
  <c r="G213" i="1" l="1"/>
  <c r="G212" i="1" s="1"/>
  <c r="G211" i="1" s="1"/>
  <c r="H209" i="1" l="1"/>
  <c r="G209" i="1"/>
  <c r="G208" i="1" s="1"/>
  <c r="G207" i="1" s="1"/>
  <c r="H207" i="1" l="1"/>
  <c r="H208" i="1"/>
  <c r="H126" i="1" l="1"/>
  <c r="H125" i="1" s="1"/>
  <c r="G126" i="1"/>
  <c r="G125" i="1" s="1"/>
  <c r="G124" i="1" s="1"/>
  <c r="G123" i="1" s="1"/>
  <c r="H124" i="1" l="1"/>
  <c r="H123" i="1" s="1"/>
  <c r="H117" i="1" l="1"/>
  <c r="H116" i="1" s="1"/>
  <c r="H115" i="1" s="1"/>
  <c r="H114" i="1" s="1"/>
  <c r="H113" i="1" s="1"/>
  <c r="H112" i="1" s="1"/>
  <c r="G117" i="1"/>
  <c r="G116" i="1" s="1"/>
  <c r="G115" i="1" s="1"/>
  <c r="G114" i="1" s="1"/>
  <c r="G121" i="1"/>
  <c r="G120" i="1" s="1"/>
  <c r="G119" i="1" s="1"/>
  <c r="G113" i="1" l="1"/>
  <c r="G112" i="1" s="1"/>
  <c r="H183" i="1" l="1"/>
  <c r="H182" i="1" s="1"/>
  <c r="H181" i="1" s="1"/>
  <c r="H180" i="1" s="1"/>
  <c r="G183" i="1"/>
  <c r="G182" i="1" s="1"/>
  <c r="G181" i="1" s="1"/>
  <c r="G180" i="1" s="1"/>
  <c r="G106" i="1" l="1"/>
  <c r="G105" i="1" s="1"/>
  <c r="G104" i="1" s="1"/>
  <c r="G98" i="1" s="1"/>
  <c r="G92" i="1" l="1"/>
  <c r="G91" i="1" s="1"/>
  <c r="H93" i="1" l="1"/>
  <c r="G102" i="1"/>
  <c r="G101" i="1" s="1"/>
  <c r="G100" i="1" s="1"/>
  <c r="G99" i="1" s="1"/>
  <c r="H92" i="1" l="1"/>
  <c r="H102" i="1"/>
  <c r="H101" i="1" s="1"/>
  <c r="H100" i="1" s="1"/>
  <c r="H99" i="1" s="1"/>
  <c r="H171" i="1" l="1"/>
  <c r="H170" i="1" s="1"/>
  <c r="H178" i="1"/>
  <c r="G178" i="1"/>
  <c r="G190" i="1" l="1"/>
  <c r="G189" i="1" s="1"/>
  <c r="G188" i="1" s="1"/>
  <c r="G187" i="1" s="1"/>
  <c r="G186" i="1" s="1"/>
  <c r="G185" i="1" s="1"/>
  <c r="G32" i="1" l="1"/>
  <c r="H188" i="1" l="1"/>
  <c r="H187" i="1" s="1"/>
  <c r="H186" i="1" l="1"/>
  <c r="H185" i="1" s="1"/>
  <c r="G60" i="1" l="1"/>
  <c r="G59" i="1" s="1"/>
  <c r="G58" i="1" s="1"/>
  <c r="G57" i="1" s="1"/>
  <c r="H230" i="1" l="1"/>
  <c r="H231" i="1"/>
  <c r="H221" i="1" l="1"/>
  <c r="G230" i="1"/>
  <c r="G231" i="1" l="1"/>
  <c r="G89" i="1" l="1"/>
  <c r="G145" i="1"/>
  <c r="G139" i="1" s="1"/>
  <c r="G138" i="1" s="1"/>
  <c r="G131" i="1" s="1"/>
  <c r="H152" i="1"/>
  <c r="H151" i="1" s="1"/>
  <c r="H148" i="1" s="1"/>
  <c r="H147" i="1" s="1"/>
  <c r="G152" i="1"/>
  <c r="G151" i="1" s="1"/>
  <c r="G148" i="1" s="1"/>
  <c r="G147" i="1" s="1"/>
  <c r="G162" i="1"/>
  <c r="H167" i="1"/>
  <c r="G171" i="1"/>
  <c r="G170" i="1" s="1"/>
  <c r="G167" i="1" s="1"/>
  <c r="H177" i="1"/>
  <c r="H174" i="1" s="1"/>
  <c r="H173" i="1" s="1"/>
  <c r="G177" i="1"/>
  <c r="G174" i="1" s="1"/>
  <c r="G173" i="1" s="1"/>
  <c r="G228" i="1"/>
  <c r="G222" i="1" s="1"/>
  <c r="G221" i="1" s="1"/>
  <c r="G220" i="1" s="1"/>
  <c r="G42" i="1"/>
  <c r="G37" i="1" s="1"/>
  <c r="G26" i="1"/>
  <c r="G21" i="1" s="1"/>
  <c r="G156" i="1" l="1"/>
  <c r="G155" i="1" s="1"/>
  <c r="G154" i="1" s="1"/>
  <c r="G36" i="1"/>
  <c r="G82" i="1"/>
  <c r="G81" i="1" s="1"/>
  <c r="G76" i="1" s="1"/>
  <c r="H166" i="1"/>
  <c r="H156" i="1" s="1"/>
  <c r="H155" i="1" s="1"/>
  <c r="G166" i="1"/>
  <c r="H237" i="1" l="1"/>
  <c r="G20" i="1"/>
  <c r="G15" i="1" l="1"/>
  <c r="G14" i="1" s="1"/>
  <c r="G237" i="1" l="1"/>
  <c r="D40" i="15"/>
  <c r="D39" i="15" s="1"/>
  <c r="D38" i="15" s="1"/>
  <c r="D37" i="15" s="1"/>
  <c r="D35" i="15"/>
  <c r="D34" i="15" s="1"/>
  <c r="D33" i="15" s="1"/>
</calcChain>
</file>

<file path=xl/sharedStrings.xml><?xml version="1.0" encoding="utf-8"?>
<sst xmlns="http://schemas.openxmlformats.org/spreadsheetml/2006/main" count="1312" uniqueCount="291">
  <si>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</si>
  <si>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</si>
  <si>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</si>
  <si>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</si>
  <si>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</si>
  <si>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</si>
  <si>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</si>
  <si>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</si>
  <si>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Наименование</t>
  </si>
  <si>
    <t>0100000000</t>
  </si>
  <si>
    <t>0100111000</t>
  </si>
  <si>
    <t>9000000000</t>
  </si>
  <si>
    <t>1100000000</t>
  </si>
  <si>
    <t>1100020000</t>
  </si>
  <si>
    <t>90000S0000</t>
  </si>
  <si>
    <t>0500000000</t>
  </si>
  <si>
    <t>0500260000</t>
  </si>
  <si>
    <t>0500272000</t>
  </si>
  <si>
    <t>0500160000</t>
  </si>
  <si>
    <t>0500172000</t>
  </si>
  <si>
    <t>0500472000</t>
  </si>
  <si>
    <t>09000L0000</t>
  </si>
  <si>
    <t>09000R0000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</si>
  <si>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</si>
  <si>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</si>
  <si>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</si>
  <si>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</si>
  <si>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</si>
  <si>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</si>
  <si>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</si>
  <si>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</si>
  <si>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</si>
  <si>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</si>
  <si>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</si>
  <si>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</si>
  <si>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</si>
  <si>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</si>
  <si>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</si>
  <si>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Непрограммные направления расходов местного бюджета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</si>
  <si>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</si>
  <si>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</si>
  <si>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</si>
  <si>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</si>
  <si>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</si>
  <si>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</si>
  <si>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</si>
  <si>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</si>
  <si>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</si>
  <si>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</si>
  <si>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</si>
  <si>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</si>
  <si>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</si>
  <si>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</si>
  <si>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</si>
  <si>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</si>
  <si>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</si>
  <si>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</si>
  <si>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</si>
  <si>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</si>
  <si>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КЦСР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</si>
  <si>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</si>
  <si>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</si>
  <si>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</si>
  <si>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</si>
  <si>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</si>
  <si>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</si>
  <si>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</si>
  <si>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</si>
  <si>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</si>
  <si>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</si>
  <si>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</si>
  <si>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</si>
  <si>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</si>
  <si>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</si>
  <si>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</si>
  <si>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</si>
  <si>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</si>
  <si>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</si>
  <si>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</si>
  <si>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</si>
  <si>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</si>
  <si>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</si>
  <si>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</si>
  <si>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</si>
  <si>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05005S2000</t>
  </si>
  <si>
    <t>09000S0000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</si>
  <si>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</si>
  <si>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</si>
  <si>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</si>
  <si>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</si>
  <si>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</si>
  <si>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</si>
  <si>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</si>
  <si>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</si>
  <si>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</si>
  <si>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</si>
  <si>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</si>
  <si>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</si>
  <si>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</si>
  <si>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</si>
  <si>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</si>
  <si>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</si>
  <si>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</si>
  <si>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</si>
  <si>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</si>
  <si>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</si>
  <si>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</si>
  <si>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</si>
  <si>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</si>
  <si>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</si>
  <si>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</si>
  <si>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</si>
  <si>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</si>
  <si>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</si>
  <si>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</si>
  <si>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</si>
  <si>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</si>
  <si>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</si>
  <si>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</si>
  <si>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к решению Собрания представителей сельского поселения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</si>
  <si>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</si>
  <si>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</si>
  <si>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</si>
  <si>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</si>
  <si>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</si>
  <si>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</si>
  <si>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</si>
  <si>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</si>
  <si>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</si>
  <si>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</si>
  <si>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</si>
  <si>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</si>
  <si>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</si>
  <si>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</si>
  <si>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</si>
  <si>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</si>
  <si>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</si>
  <si>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</si>
  <si>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</si>
  <si>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</si>
  <si>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</si>
  <si>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</si>
  <si>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</si>
  <si>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</si>
  <si>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</si>
  <si>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</si>
  <si>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</si>
  <si>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</si>
  <si>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</si>
  <si>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</si>
  <si>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10010302000010000110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</si>
  <si>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</si>
  <si>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</si>
  <si>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</si>
  <si>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</si>
  <si>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</si>
  <si>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</si>
  <si>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53220235118100000150</t>
  </si>
  <si>
    <t>53220240014100000150</t>
  </si>
  <si>
    <t>53220249999100000150</t>
  </si>
  <si>
    <t>18210102000010000110</t>
  </si>
  <si>
    <t>2025 год</t>
  </si>
  <si>
    <t>Приложение 6</t>
  </si>
  <si>
    <t>Назаровка  муниципального района Клявлинский Самарской области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</si>
  <si>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</si>
  <si>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</si>
  <si>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</si>
  <si>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</si>
  <si>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</si>
  <si>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</si>
  <si>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</si>
  <si>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</si>
  <si>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</si>
  <si>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</si>
  <si>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</si>
  <si>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</si>
  <si>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</si>
  <si>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</si>
  <si>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</si>
  <si>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</si>
  <si>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</si>
  <si>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</si>
  <si>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</si>
  <si>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</si>
  <si>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</si>
  <si>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</si>
  <si>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</si>
  <si>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</si>
  <si>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</si>
  <si>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</si>
  <si>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</si>
  <si>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</si>
  <si>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</si>
  <si>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</si>
  <si>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</si>
  <si>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</si>
  <si>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</si>
  <si>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</si>
  <si>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</si>
  <si>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</si>
  <si>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</si>
  <si>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</si>
  <si>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</si>
  <si>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</si>
  <si>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</si>
  <si>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</si>
  <si>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</si>
  <si>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</si>
  <si>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</si>
  <si>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</si>
  <si>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</si>
  <si>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</si>
  <si>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</si>
  <si>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</si>
  <si>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</si>
  <si>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</si>
  <si>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</si>
  <si>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</si>
  <si>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</si>
  <si>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</si>
  <si>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</si>
  <si>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</si>
  <si>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</si>
  <si>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</si>
  <si>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</si>
  <si>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</si>
  <si>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</si>
  <si>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</si>
  <si>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</si>
  <si>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</si>
  <si>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</si>
  <si>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</si>
  <si>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</si>
  <si>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</si>
  <si>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</si>
  <si>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</si>
  <si>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</si>
  <si>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</si>
  <si>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Приложение 9</t>
  </si>
  <si>
    <t>в том числе за счет безвозмездных поступлений имеющие целевое назначение из вышестоящих бюджетов</t>
  </si>
  <si>
    <t>на 2024 год и плановый период 2025 и 2026 годов"</t>
  </si>
  <si>
    <t>2026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</si>
  <si>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год.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</si>
  <si>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2024 год и на плановый период  2025 - 2026 годов
  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</si>
  <si>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</si>
  <si>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</si>
  <si>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Приложение 2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</si>
  <si>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2024  год 
  </t>
  </si>
  <si>
    <t>Доходы бюджета сельского поселения Назаровка муниципального района Клявлинский Самарской области на  2024 год и плановый период 2025 и 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</si>
  <si>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 xml:space="preserve">Приложение №1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2024 год и плановый период 2025 и 2026 годов''
</t>
  </si>
  <si>
    <t>Коммунальное хозяйство</t>
  </si>
  <si>
    <t>01</t>
  </si>
  <si>
    <t>00</t>
  </si>
  <si>
    <t>02</t>
  </si>
  <si>
    <t>04</t>
  </si>
  <si>
    <t>06</t>
  </si>
  <si>
    <t>11</t>
  </si>
  <si>
    <t xml:space="preserve">Рз </t>
  </si>
  <si>
    <t xml:space="preserve">  Пр</t>
  </si>
  <si>
    <t>13</t>
  </si>
  <si>
    <t>03</t>
  </si>
  <si>
    <t>10</t>
  </si>
  <si>
    <t>09</t>
  </si>
  <si>
    <t>05</t>
  </si>
  <si>
    <t>07</t>
  </si>
  <si>
    <t>08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</si>
  <si>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</si>
  <si>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</si>
  <si>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</si>
  <si>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</si>
  <si>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</si>
  <si>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</si>
  <si>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</si>
  <si>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 xml:space="preserve"> Распределение бюджетных ассигнований по разделам, подразделам, целевым статьям (муниципальным программами непрограммным направлениям деятельности), 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
  </t>
  </si>
  <si>
    <t>Сельское хозяйство и рыболовство</t>
  </si>
  <si>
    <t>Субсидии бюджетам сельских поселений на подготовку проектов межевания земельных участков  и на проведение кадастровых работ</t>
  </si>
  <si>
    <t>53220225599100000150</t>
  </si>
  <si>
    <t>Приложение 3</t>
  </si>
  <si>
    <t>О внесении изменений в Решение Собрания представителей сельского поселения Назаровка № 40 от 25.12.2023 г. «О бюджете сельского поселения Назаровка муниципального района  Клявлинский Самарской области на 2024 год и плановый период 2025 и 2026 годов» («Вести сельского поселения Назаровка»  от 29.12.2023 г. 
 № 36 (371))</t>
  </si>
  <si>
    <t>53211302065100000130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</si>
  <si>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</si>
  <si>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Социальное обеспечение населения</t>
  </si>
  <si>
    <t>СОЦИАЛЬНАЯ ПОЛИТИКА</t>
  </si>
  <si>
    <t>50,678</t>
  </si>
  <si>
    <t>Внести следующие изменения в решение Собрания представителей сельского поселения Назаровка муниципального района Клявлинский Самарской области от 25.12.2023г  № 40 "О бюджете сельского поселения Назаровка муниципального района Клявлинский Самарской области на 2024 год и плановый период 2025 и 2026 годов'' с изменениями № 1 от 31.01.2024; № 7 от 29.02.2024; № 12 от 29.03.2024</t>
  </si>
  <si>
    <t xml:space="preserve">Глава сельского поселения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</si>
  <si>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27.04.2024 № 17
</t>
  </si>
  <si>
    <r>
      <rPr>
        <b/>
        <sz val="11"/>
        <rFont val="Times New Roman"/>
        <family val="1"/>
        <charset val="204"/>
      </rPr>
      <t>Статья 1 часть 1 Решения изложить в следующей редакции</t>
    </r>
    <r>
      <rPr>
        <sz val="11"/>
        <rFont val="Times New Roman"/>
        <family val="1"/>
        <charset val="204"/>
      </rPr>
      <t xml:space="preserve">
         1. Утвердить основные характеристики  бюджета сельского поселения на 2024 год: 
общий объем доходов  –  11 719,221 тыс. рублей;
общий объем расходов – 11 769,899 тыс. рублей;
дефицит –50,678 рублей.
        2. Утвердить основные характеристики  бюджета сельского поселения на 2025 год: 
общий объем доходов  – 9 518,039 тыс. рублей;
общий объем расходов –9 518,039 тыс. рублей;
дефицит – 0,000 тыс.рублей.
        3. Утвердить основные характеристики  бюджета сельского поселения на 2026год: 
общий объем доходов  –  9 752,369 тыс. рублей;
общий объем расходов – 9 752,369 тыс. рублей;
дефицит – 0,000 тыс.рублей.
</t>
    </r>
  </si>
  <si>
    <r>
      <rPr>
        <b/>
        <sz val="11"/>
        <rFont val="Times New Roman"/>
        <family val="1"/>
        <charset val="204"/>
      </rPr>
      <t>Статья 4 Решения изложить в следующей редакции</t>
    </r>
    <r>
      <rPr>
        <sz val="11"/>
        <rFont val="Times New Roman"/>
        <family val="1"/>
        <charset val="204"/>
      </rPr>
      <t xml:space="preserve">
         1. Утвердить объем межбюджетных трансфертов, получаемых из областного бюджета:
в 2024 году –     254,635 тыс. рублей;
в 2025 году -     268,971 тыс. рублей;
в 2026 году –     286,516 тыс. рублей;
         2. Утвердить объем безвозмездных поступлений в доход бюджета сельского поселения:
в 2024 году –  8 558,419 тыс. рублей;
в 2025 году –  6 359,936 тыс. рублей;
в 2026 году –  6 493,394 тыс. рублей;
        3. Утвердить объем межбюджетных трансфертов, получаемых из бюджета муниципального района:
в 2024 году –  8 303,784 тыс. рублей
в 2025 году –  6 090,965 тыс. рублей;
в 2026 году –  6 206,878 тыс. рублей;
</t>
    </r>
  </si>
  <si>
    <r>
      <rPr>
        <b/>
        <sz val="12"/>
        <rFont val="Times New Roman"/>
        <family val="1"/>
        <charset val="204"/>
      </rPr>
      <t>Статья  5  Решения изложить в следующей редакции</t>
    </r>
    <r>
      <rPr>
        <sz val="12"/>
        <rFont val="Times New Roman"/>
        <family val="1"/>
        <charset val="204"/>
      </rPr>
      <t xml:space="preserve">
         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2024 году –  20,000 тыс.рублей;
в 2025 году – 15,000 тыс. рублей;
в 2026 году – 15,000 тыс. рублей;</t>
    </r>
  </si>
  <si>
    <t>2. Приложение № 1 к Решению изложить в новой редакции (прилагается);
3. Приложение № 2  к Решению изложить в новой редакции (прилагается);
4. Приложение № 3   к Решению изложить в новой редакции (прилагается);
5. Приложение № 6   к Решению изложить в новой редакции (прилагается);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Приложение № 9   к Решению изложить в новой редакции (прилагается);                                                                                                                                                                                                                                  7. Направить настоящее Решение для подписания Главе сельского поселения Назаровка и опубликовать в газете «Вести сельского поселения Назаровка»          
8. Решение вступает в силу со дня его официального опубликования и распространяется  на правоотношения, возникшие с 01.04.2024г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</si>
</sst>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0.000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0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224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6" fillId="0" borderId="0" xfId="4"/>
    <xf numFmtId="49" fontId="7" fillId="0" borderId="0" xfId="4" applyNumberFormat="1" applyFont="1"/>
    <xf numFmtId="166" fontId="3" fillId="2" borderId="7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5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7" xfId="1" applyNumberFormat="1" applyFont="1" applyFill="1" applyBorder="1" applyAlignment="1" applyProtection="1">
      <alignment horizontal="center" wrapText="1"/>
      <protection hidden="1"/>
    </xf>
    <xf numFmtId="0" fontId="3" fillId="2" borderId="9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4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0" fontId="14" fillId="2" borderId="1" xfId="2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6" fontId="3" fillId="2" borderId="8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8" xfId="1" applyNumberFormat="1" applyFont="1" applyFill="1" applyBorder="1" applyAlignment="1" applyProtection="1">
      <alignment horizontal="center" wrapText="1"/>
      <protection hidden="1"/>
    </xf>
    <xf numFmtId="166" fontId="3" fillId="0" borderId="8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5" xfId="4" applyNumberFormat="1" applyFont="1" applyFill="1" applyBorder="1"/>
    <xf numFmtId="166" fontId="3" fillId="0" borderId="7" xfId="4" applyNumberFormat="1" applyFont="1" applyFill="1" applyBorder="1"/>
    <xf numFmtId="166" fontId="15" fillId="0" borderId="0" xfId="4" applyNumberFormat="1" applyFont="1" applyFill="1"/>
    <xf numFmtId="166" fontId="6" fillId="0" borderId="0" xfId="4" applyNumberFormat="1" applyFont="1" applyFill="1"/>
    <xf numFmtId="0" fontId="3" fillId="0" borderId="1" xfId="2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2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3" fillId="0" borderId="8" xfId="1" applyNumberFormat="1" applyFont="1" applyFill="1" applyBorder="1" applyAlignment="1" applyProtection="1">
      <alignment horizontal="right" wrapText="1"/>
      <protection hidden="1"/>
    </xf>
    <xf numFmtId="166" fontId="3" fillId="2" borderId="8" xfId="1" applyNumberFormat="1" applyFont="1" applyFill="1" applyBorder="1" applyAlignment="1" applyProtection="1">
      <alignment horizontal="right" wrapText="1"/>
      <protection hidden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right" vertical="center" wrapText="1"/>
    </xf>
    <xf numFmtId="173" fontId="19" fillId="0" borderId="19" xfId="0" applyNumberFormat="1" applyFont="1" applyBorder="1" applyAlignment="1">
      <alignment horizontal="right" vertical="center" wrapText="1"/>
    </xf>
    <xf numFmtId="49" fontId="16" fillId="0" borderId="19" xfId="0" applyNumberFormat="1" applyFont="1" applyBorder="1" applyAlignment="1">
      <alignment vertical="center" wrapText="1"/>
    </xf>
    <xf numFmtId="49" fontId="18" fillId="0" borderId="19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 wrapText="1"/>
    </xf>
    <xf numFmtId="173" fontId="17" fillId="0" borderId="19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wrapText="1"/>
    </xf>
    <xf numFmtId="173" fontId="22" fillId="0" borderId="19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18" fillId="0" borderId="0" xfId="1" applyFont="1" applyFill="1" applyBorder="1" applyAlignment="1" applyProtection="1">
      <alignment horizont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0" fillId="0" borderId="2" xfId="0" applyBorder="1"/>
    <xf numFmtId="0" fontId="2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right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0" applyFont="1" applyAlignment="1">
      <alignment horizontal="right"/>
    </xf>
    <xf numFmtId="0" fontId="0" fillId="0" borderId="1" xfId="0" applyBorder="1"/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right" vertical="center" wrapText="1"/>
    </xf>
    <xf numFmtId="49" fontId="17" fillId="0" borderId="23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49" fontId="17" fillId="0" borderId="5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right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173" fontId="18" fillId="0" borderId="5" xfId="0" applyNumberFormat="1" applyFont="1" applyBorder="1" applyAlignment="1">
      <alignment horizontal="right" vertical="center" wrapText="1"/>
    </xf>
    <xf numFmtId="173" fontId="18" fillId="0" borderId="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49" fontId="17" fillId="0" borderId="0" xfId="1" applyNumberFormat="1" applyFont="1" applyFill="1" applyBorder="1" applyAlignment="1" applyProtection="1">
      <alignment vertical="top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2" applyNumberFormat="1" applyFont="1" applyFill="1" applyBorder="1" applyAlignment="1" applyProtection="1">
      <alignment wrapText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2" applyNumberFormat="1" applyFont="1" applyFill="1" applyBorder="1" applyAlignment="1" applyProtection="1">
      <alignment wrapText="1"/>
    </xf>
    <xf numFmtId="49" fontId="3" fillId="0" borderId="1" xfId="3" applyNumberFormat="1" applyFont="1" applyFill="1" applyBorder="1" applyAlignment="1" applyProtection="1">
      <alignment horizontal="center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2" applyNumberFormat="1" applyFont="1" applyFill="1" applyBorder="1" applyAlignment="1" applyProtection="1"/>
    <xf numFmtId="49" fontId="3" fillId="0" borderId="1" xfId="2" applyNumberFormat="1" applyFont="1" applyFill="1" applyBorder="1" applyAlignment="1" applyProtection="1">
      <alignment vertical="distributed" wrapText="1"/>
    </xf>
    <xf numFmtId="49" fontId="5" fillId="0" borderId="1" xfId="2" applyNumberFormat="1" applyFont="1" applyFill="1" applyBorder="1" applyAlignment="1" applyProtection="1">
      <alignment horizontal="left" wrapText="1"/>
    </xf>
    <xf numFmtId="49" fontId="5" fillId="0" borderId="1" xfId="3" applyNumberFormat="1" applyFont="1" applyFill="1" applyBorder="1" applyAlignment="1" applyProtection="1">
      <alignment horizontal="left" wrapText="1"/>
      <protection hidden="1"/>
    </xf>
    <xf numFmtId="49" fontId="3" fillId="0" borderId="1" xfId="2" applyNumberFormat="1" applyFont="1" applyFill="1" applyBorder="1" applyAlignment="1" applyProtection="1">
      <alignment horizontal="left" wrapText="1"/>
    </xf>
    <xf numFmtId="49" fontId="3" fillId="0" borderId="1" xfId="3" applyNumberFormat="1" applyFont="1" applyFill="1" applyBorder="1" applyAlignment="1" applyProtection="1">
      <alignment horizontal="left" wrapText="1"/>
      <protection hidden="1"/>
    </xf>
    <xf numFmtId="49" fontId="3" fillId="0" borderId="1" xfId="0" applyNumberFormat="1" applyFont="1" applyFill="1" applyBorder="1" applyAlignment="1">
      <alignment horizontal="left" vertical="distributed"/>
    </xf>
    <xf numFmtId="49" fontId="16" fillId="0" borderId="1" xfId="2" applyNumberFormat="1" applyFont="1" applyFill="1" applyBorder="1" applyAlignment="1" applyProtection="1">
      <alignment wrapText="1"/>
    </xf>
    <xf numFmtId="49" fontId="16" fillId="0" borderId="1" xfId="2" applyNumberFormat="1" applyFont="1" applyFill="1" applyBorder="1" applyAlignment="1" applyProtection="1">
      <alignment horizontal="left" wrapText="1"/>
    </xf>
    <xf numFmtId="49" fontId="16" fillId="0" borderId="1" xfId="3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2" xfId="2" applyNumberFormat="1" applyFont="1" applyFill="1" applyBorder="1" applyAlignment="1" applyProtection="1">
      <alignment horizontal="left" wrapText="1"/>
    </xf>
    <xf numFmtId="49" fontId="16" fillId="0" borderId="1" xfId="2" applyNumberFormat="1" applyFont="1" applyFill="1" applyBorder="1" applyAlignment="1" applyProtection="1">
      <alignment horizontal="center" wrapText="1"/>
    </xf>
    <xf numFmtId="49" fontId="16" fillId="0" borderId="6" xfId="2" applyNumberFormat="1" applyFont="1" applyFill="1" applyBorder="1" applyAlignment="1" applyProtection="1">
      <alignment horizontal="center" wrapText="1"/>
    </xf>
    <xf numFmtId="166" fontId="16" fillId="0" borderId="3" xfId="1" applyNumberFormat="1" applyFont="1" applyFill="1" applyBorder="1" applyAlignment="1" applyProtection="1">
      <alignment horizontal="right" wrapText="1"/>
      <protection hidden="1"/>
    </xf>
    <xf numFmtId="49" fontId="16" fillId="0" borderId="5" xfId="2" applyNumberFormat="1" applyFont="1" applyFill="1" applyBorder="1" applyAlignment="1" applyProtection="1">
      <alignment horizontal="left" wrapText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0" xfId="1" applyNumberFormat="1" applyFont="1" applyFill="1" applyBorder="1" applyAlignment="1" applyProtection="1">
      <alignment vertical="top" wrapText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66" fontId="3" fillId="0" borderId="8" xfId="4" applyNumberFormat="1" applyFont="1" applyFill="1" applyBorder="1" applyAlignment="1">
      <alignment vertical="center"/>
    </xf>
    <xf numFmtId="166" fontId="3" fillId="2" borderId="8" xfId="4" applyNumberFormat="1" applyFont="1" applyFill="1" applyBorder="1" applyAlignment="1">
      <alignment vertical="center"/>
    </xf>
    <xf numFmtId="166" fontId="5" fillId="0" borderId="8" xfId="4" applyNumberFormat="1" applyFont="1" applyFill="1" applyBorder="1" applyAlignment="1">
      <alignment vertical="center"/>
    </xf>
    <xf numFmtId="166" fontId="5" fillId="2" borderId="8" xfId="4" applyNumberFormat="1" applyFont="1" applyFill="1" applyBorder="1" applyAlignment="1">
      <alignment vertical="center"/>
    </xf>
    <xf numFmtId="166" fontId="5" fillId="0" borderId="8" xfId="1" applyNumberFormat="1" applyFont="1" applyFill="1" applyBorder="1" applyAlignment="1" applyProtection="1">
      <alignment horizontal="right" vertical="center" wrapText="1"/>
      <protection hidden="1"/>
    </xf>
    <xf numFmtId="166" fontId="5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17" fillId="0" borderId="0" xfId="1" applyNumberFormat="1" applyFont="1" applyFill="1" applyBorder="1" applyAlignment="1" applyProtection="1">
      <alignment horizontal="center" wrapText="1"/>
    </xf>
    <xf numFmtId="166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2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2" applyFont="1" applyFill="1" applyBorder="1" applyAlignment="1" applyProtection="1">
      <alignment horizontal="center" wrapText="1"/>
    </xf>
    <xf numFmtId="0" fontId="5" fillId="0" borderId="2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8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38913" name="ToggleButton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37889" name="ToggleButton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35841" name="ToggleButton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457200</xdr:colOff>
          <xdr:row>0</xdr:row>
          <xdr:rowOff>38100</xdr:rowOff>
        </xdr:from>
        <xdr:to>
          <xdr:col>33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D45"/>
  <sheetViews>
    <sheetView showZeros="0" view="pageBreakPreview" topLeftCell="A13" zoomScaleNormal="100" zoomScaleSheetLayoutView="100" workbookViewId="0">
      <selection activeCell="A26" sqref="A26:D26"/>
    </sheetView>
  </sheetViews>
  <sheetFormatPr defaultRowHeight="12.75" x14ac:dyDescent="0.2"/>
  <cols>
    <col min="1" max="1" width="42.140625" style="76" customWidth="1"/>
    <col min="2" max="2" width="67.42578125" style="76" customWidth="1"/>
    <col min="3" max="3" width="20.42578125" style="77" customWidth="1"/>
    <col min="4" max="4" width="4.140625" style="77" customWidth="1"/>
    <col min="5" max="5" width="13.5703125" customWidth="1"/>
    <col min="6" max="6" width="9.140625" customWidth="1"/>
  </cols>
  <sheetData>
    <row r="1" spans="1:4" x14ac:dyDescent="0.2">
      <c r="A1" s="187"/>
      <c r="B1" s="187"/>
      <c r="C1" s="187"/>
      <c r="D1" s="187"/>
    </row>
    <row r="2" spans="1:4" ht="155.25" customHeight="1" x14ac:dyDescent="0.25">
      <c r="A2" s="103" t="s">
        <v>286</v>
      </c>
      <c r="B2" s="107"/>
      <c r="C2" s="105"/>
      <c r="D2" s="104"/>
    </row>
    <row r="3" spans="1:4" hidden="1" x14ac:dyDescent="0.2">
      <c r="A3" s="187"/>
      <c r="B3" s="187"/>
      <c r="C3" s="187"/>
      <c r="D3" s="187"/>
    </row>
    <row r="4" spans="1:4" x14ac:dyDescent="0.2">
      <c r="A4" s="187"/>
      <c r="B4" s="187"/>
      <c r="C4" s="187"/>
      <c r="D4" s="187"/>
    </row>
    <row r="5" spans="1:4" ht="98.25" customHeight="1" x14ac:dyDescent="0.2">
      <c r="A5" s="176" t="s">
        <v>278</v>
      </c>
      <c r="B5" s="140"/>
      <c r="C5" s="140"/>
      <c r="D5" s="140"/>
    </row>
    <row r="6" spans="1:4" ht="15" customHeight="1" x14ac:dyDescent="0.2">
      <c r="A6" s="188"/>
      <c r="B6" s="188"/>
      <c r="C6" s="188"/>
      <c r="D6" s="188"/>
    </row>
    <row r="7" spans="1:4" ht="42.75" customHeight="1" x14ac:dyDescent="0.25">
      <c r="A7" s="189" t="s">
        <v>284</v>
      </c>
      <c r="B7" s="189"/>
      <c r="C7" s="189"/>
      <c r="D7" s="189"/>
    </row>
    <row r="8" spans="1:4" ht="76.5" customHeight="1" x14ac:dyDescent="0.2">
      <c r="A8" s="186" t="s">
        <v>287</v>
      </c>
      <c r="B8" s="186"/>
      <c r="C8" s="186"/>
      <c r="D8" s="186"/>
    </row>
    <row r="9" spans="1:4" ht="23.25" customHeight="1" x14ac:dyDescent="0.2">
      <c r="A9" s="186"/>
      <c r="B9" s="186"/>
      <c r="C9" s="186"/>
      <c r="D9" s="186"/>
    </row>
    <row r="10" spans="1:4" ht="83.25" hidden="1" customHeight="1" x14ac:dyDescent="0.2">
      <c r="A10" s="186"/>
      <c r="B10" s="186"/>
      <c r="C10" s="186"/>
      <c r="D10" s="186"/>
    </row>
    <row r="11" spans="1:4" ht="206.25" customHeight="1" x14ac:dyDescent="0.2">
      <c r="A11" s="186" t="s">
        <v>288</v>
      </c>
      <c r="B11" s="186"/>
      <c r="C11" s="186"/>
      <c r="D11" s="186"/>
    </row>
    <row r="12" spans="1:4" ht="9" hidden="1" customHeight="1" x14ac:dyDescent="0.2">
      <c r="A12" s="191"/>
      <c r="B12" s="191"/>
      <c r="C12" s="191"/>
      <c r="D12" s="191"/>
    </row>
    <row r="13" spans="1:4" ht="96.75" customHeight="1" x14ac:dyDescent="0.2">
      <c r="A13" s="191" t="s">
        <v>289</v>
      </c>
      <c r="B13" s="191"/>
      <c r="C13" s="191"/>
      <c r="D13" s="191"/>
    </row>
    <row r="14" spans="1:4" s="106" customFormat="1" ht="97.5" hidden="1" customHeight="1" x14ac:dyDescent="0.2">
      <c r="A14" s="191"/>
      <c r="B14" s="191"/>
      <c r="C14" s="191"/>
      <c r="D14" s="191"/>
    </row>
    <row r="15" spans="1:4" ht="63.75" hidden="1" customHeight="1" x14ac:dyDescent="0.2">
      <c r="A15" s="191"/>
      <c r="B15" s="191"/>
      <c r="C15" s="191"/>
      <c r="D15" s="191"/>
    </row>
    <row r="16" spans="1:4" ht="115.5" hidden="1" customHeight="1" x14ac:dyDescent="0.2">
      <c r="A16" s="191"/>
      <c r="B16" s="191"/>
      <c r="C16" s="191"/>
      <c r="D16" s="191"/>
    </row>
    <row r="17" spans="1:4" ht="114" hidden="1" customHeight="1" x14ac:dyDescent="0.2">
      <c r="A17" s="190"/>
      <c r="B17" s="190"/>
      <c r="C17" s="190"/>
      <c r="D17" s="190"/>
    </row>
    <row r="18" spans="1:4" ht="54" hidden="1" customHeight="1" x14ac:dyDescent="0.2">
      <c r="A18" s="190"/>
      <c r="B18" s="190"/>
      <c r="C18" s="190"/>
      <c r="D18" s="190"/>
    </row>
    <row r="19" spans="1:4" ht="146.25" hidden="1" customHeight="1" x14ac:dyDescent="0.2">
      <c r="A19" s="190"/>
      <c r="B19" s="190"/>
      <c r="C19" s="190"/>
      <c r="D19" s="190"/>
    </row>
    <row r="20" spans="1:4" ht="6" hidden="1" customHeight="1" x14ac:dyDescent="0.2">
      <c r="A20" s="190"/>
      <c r="B20" s="190"/>
      <c r="C20" s="190"/>
      <c r="D20" s="190"/>
    </row>
    <row r="21" spans="1:4" ht="192" hidden="1" customHeight="1" x14ac:dyDescent="0.2">
      <c r="A21" s="190"/>
      <c r="B21" s="190"/>
      <c r="C21" s="190"/>
      <c r="D21" s="190"/>
    </row>
    <row r="22" spans="1:4" ht="50.25" hidden="1" customHeight="1" x14ac:dyDescent="0.2">
      <c r="A22" s="190"/>
      <c r="B22" s="190"/>
      <c r="C22" s="190"/>
      <c r="D22" s="190"/>
    </row>
    <row r="23" spans="1:4" ht="48.75" hidden="1" customHeight="1" x14ac:dyDescent="0.2">
      <c r="A23" s="190"/>
      <c r="B23" s="190"/>
      <c r="C23" s="190"/>
      <c r="D23" s="190"/>
    </row>
    <row r="24" spans="1:4" ht="65.25" hidden="1" customHeight="1" x14ac:dyDescent="0.2">
      <c r="A24" s="190"/>
      <c r="B24" s="190"/>
      <c r="C24" s="190"/>
      <c r="D24" s="190"/>
    </row>
    <row r="25" spans="1:4" ht="81" hidden="1" customHeight="1" x14ac:dyDescent="0.2">
      <c r="A25" s="190"/>
      <c r="B25" s="190"/>
      <c r="C25" s="190"/>
      <c r="D25" s="190"/>
    </row>
    <row r="26" spans="1:4" ht="127.5" customHeight="1" x14ac:dyDescent="0.2">
      <c r="A26" s="192" t="s">
        <v>290</v>
      </c>
      <c r="B26" s="192"/>
      <c r="C26" s="192"/>
      <c r="D26" s="192"/>
    </row>
    <row r="27" spans="1:4" ht="3.75" customHeight="1" x14ac:dyDescent="0.2">
      <c r="A27" s="193"/>
      <c r="B27" s="193"/>
      <c r="C27" s="193"/>
      <c r="D27" s="193"/>
    </row>
    <row r="28" spans="1:4" ht="96" customHeight="1" x14ac:dyDescent="0.2">
      <c r="A28" s="186" t="s">
        <v>285</v>
      </c>
      <c r="B28" s="186"/>
      <c r="C28" s="186"/>
      <c r="D28" s="186"/>
    </row>
    <row r="29" spans="1:4" ht="80.25" hidden="1" customHeight="1" x14ac:dyDescent="0.2">
      <c r="A29" s="100" t="s">
        <v>71</v>
      </c>
      <c r="B29" s="100"/>
      <c r="C29" s="101" t="s">
        <v>72</v>
      </c>
      <c r="D29" s="102"/>
    </row>
    <row r="30" spans="1:4" ht="63.75" hidden="1" customHeight="1" x14ac:dyDescent="0.2">
      <c r="A30" s="47" t="s">
        <v>48</v>
      </c>
      <c r="B30" s="47"/>
      <c r="C30" s="67" t="s">
        <v>84</v>
      </c>
      <c r="D30" s="68"/>
    </row>
    <row r="31" spans="1:4" ht="0.75" hidden="1" customHeight="1" x14ac:dyDescent="0.2">
      <c r="A31" s="47" t="s">
        <v>38</v>
      </c>
      <c r="B31" s="47"/>
      <c r="C31" s="67">
        <v>9000000000</v>
      </c>
      <c r="D31" s="68"/>
    </row>
    <row r="32" spans="1:4" ht="85.5" hidden="1" customHeight="1" x14ac:dyDescent="0.2">
      <c r="A32" s="47" t="s">
        <v>117</v>
      </c>
      <c r="B32" s="47"/>
      <c r="C32" s="67">
        <v>9010000000</v>
      </c>
      <c r="D32" s="68"/>
    </row>
    <row r="33" spans="1:4" ht="65.25" hidden="1" customHeight="1" x14ac:dyDescent="0.2">
      <c r="A33" s="47" t="s">
        <v>29</v>
      </c>
      <c r="B33" s="47"/>
      <c r="C33" s="67">
        <v>9010000000</v>
      </c>
      <c r="D33" s="68">
        <v>100</v>
      </c>
    </row>
    <row r="34" spans="1:4" ht="31.5" hidden="1" customHeight="1" x14ac:dyDescent="0.2">
      <c r="A34" s="47" t="s">
        <v>30</v>
      </c>
      <c r="B34" s="47"/>
      <c r="C34" s="67">
        <v>9010000000</v>
      </c>
      <c r="D34" s="68">
        <v>120</v>
      </c>
    </row>
    <row r="35" spans="1:4" ht="63.75" hidden="1" x14ac:dyDescent="0.2">
      <c r="A35" s="47" t="s">
        <v>41</v>
      </c>
      <c r="B35" s="47"/>
      <c r="C35" s="67" t="s">
        <v>24</v>
      </c>
      <c r="D35" s="68">
        <v>0</v>
      </c>
    </row>
    <row r="36" spans="1:4" hidden="1" x14ac:dyDescent="0.2">
      <c r="A36" s="47" t="s">
        <v>58</v>
      </c>
      <c r="B36" s="47"/>
      <c r="C36" s="67">
        <v>0</v>
      </c>
      <c r="D36" s="68">
        <v>0</v>
      </c>
    </row>
    <row r="37" spans="1:4" hidden="1" x14ac:dyDescent="0.2">
      <c r="A37" s="47" t="s">
        <v>58</v>
      </c>
      <c r="B37" s="47"/>
      <c r="C37" s="67">
        <v>0</v>
      </c>
      <c r="D37" s="68">
        <v>0</v>
      </c>
    </row>
    <row r="38" spans="1:4" hidden="1" x14ac:dyDescent="0.2">
      <c r="A38" s="47" t="s">
        <v>58</v>
      </c>
      <c r="B38" s="47"/>
      <c r="C38" s="67">
        <v>0</v>
      </c>
      <c r="D38" s="68">
        <v>0</v>
      </c>
    </row>
    <row r="39" spans="1:4" hidden="1" x14ac:dyDescent="0.2">
      <c r="A39" s="47" t="s">
        <v>58</v>
      </c>
      <c r="B39" s="47"/>
      <c r="C39" s="67">
        <v>0</v>
      </c>
      <c r="D39" s="68">
        <v>0</v>
      </c>
    </row>
    <row r="40" spans="1:4" hidden="1" x14ac:dyDescent="0.2">
      <c r="A40" s="47" t="s">
        <v>58</v>
      </c>
      <c r="B40" s="47"/>
      <c r="C40" s="67">
        <v>0</v>
      </c>
      <c r="D40" s="68">
        <v>0</v>
      </c>
    </row>
    <row r="41" spans="1:4" hidden="1" x14ac:dyDescent="0.2">
      <c r="A41" s="47" t="s">
        <v>58</v>
      </c>
      <c r="B41" s="47"/>
      <c r="C41" s="67">
        <v>0</v>
      </c>
      <c r="D41" s="68">
        <v>0</v>
      </c>
    </row>
    <row r="42" spans="1:4" hidden="1" x14ac:dyDescent="0.2">
      <c r="A42" s="47" t="s">
        <v>58</v>
      </c>
      <c r="B42" s="47"/>
      <c r="C42" s="67">
        <v>0</v>
      </c>
      <c r="D42" s="68">
        <v>0</v>
      </c>
    </row>
    <row r="43" spans="1:4" hidden="1" x14ac:dyDescent="0.2">
      <c r="A43" s="47" t="s">
        <v>58</v>
      </c>
      <c r="B43" s="47"/>
      <c r="C43" s="67">
        <v>0</v>
      </c>
      <c r="D43" s="68">
        <v>0</v>
      </c>
    </row>
    <row r="44" spans="1:4" hidden="1" x14ac:dyDescent="0.2">
      <c r="A44" s="47" t="s">
        <v>58</v>
      </c>
      <c r="B44" s="47"/>
      <c r="C44" s="67">
        <v>0</v>
      </c>
      <c r="D44" s="68">
        <v>0</v>
      </c>
    </row>
    <row r="45" spans="1:4" hidden="1" x14ac:dyDescent="0.2">
      <c r="A45" s="47" t="s">
        <v>58</v>
      </c>
      <c r="B45" s="47"/>
      <c r="C45" s="67">
        <v>0</v>
      </c>
      <c r="D45" s="68">
        <v>0</v>
      </c>
    </row>
  </sheetData>
  <dataConsolidate link="1"/>
  <mergeCells count="26">
    <mergeCell ref="A28:D28"/>
    <mergeCell ref="A22:D22"/>
    <mergeCell ref="A23:D23"/>
    <mergeCell ref="A24:D24"/>
    <mergeCell ref="A25:D25"/>
    <mergeCell ref="A26:D26"/>
    <mergeCell ref="A27:D2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9:D9"/>
    <mergeCell ref="A1:D1"/>
    <mergeCell ref="A3:D3"/>
    <mergeCell ref="A4:D4"/>
    <mergeCell ref="A6:D6"/>
    <mergeCell ref="A8:D8"/>
    <mergeCell ref="A7:D7"/>
  </mergeCells>
  <pageMargins left="0.47244094488188981" right="0.19685039370078741" top="0.19685039370078741" bottom="0.23622047244094491" header="0.11811023622047245" footer="3.937007874015748E-2"/>
  <pageSetup paperSize="9" scale="73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891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3891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E45"/>
  <sheetViews>
    <sheetView showZeros="0" view="pageBreakPreview" topLeftCell="A7" zoomScaleNormal="100" zoomScaleSheetLayoutView="100" workbookViewId="0">
      <selection activeCell="C20" sqref="C20"/>
    </sheetView>
  </sheetViews>
  <sheetFormatPr defaultRowHeight="12.75" x14ac:dyDescent="0.2"/>
  <cols>
    <col min="1" max="1" width="46.28515625" style="76" customWidth="1"/>
    <col min="2" max="2" width="26.85546875" style="77" customWidth="1"/>
    <col min="3" max="3" width="14.140625" style="77" customWidth="1"/>
    <col min="4" max="4" width="15.42578125" style="76" customWidth="1"/>
    <col min="5" max="5" width="13.42578125" style="76" customWidth="1"/>
    <col min="6" max="6" width="13.5703125" customWidth="1"/>
    <col min="7" max="7" width="9.140625" customWidth="1"/>
  </cols>
  <sheetData>
    <row r="1" spans="1:5" x14ac:dyDescent="0.2">
      <c r="A1" s="187"/>
      <c r="B1" s="187"/>
      <c r="C1" s="187"/>
      <c r="D1" s="187"/>
      <c r="E1" s="187"/>
    </row>
    <row r="2" spans="1:5" ht="81" customHeight="1" x14ac:dyDescent="0.2">
      <c r="A2" s="194" t="s">
        <v>249</v>
      </c>
      <c r="B2" s="187"/>
      <c r="C2" s="187"/>
      <c r="D2" s="187"/>
      <c r="E2" s="187"/>
    </row>
    <row r="3" spans="1:5" x14ac:dyDescent="0.2">
      <c r="A3" s="187"/>
      <c r="B3" s="187"/>
      <c r="C3" s="187"/>
      <c r="D3" s="187"/>
      <c r="E3" s="187"/>
    </row>
    <row r="4" spans="1:5" x14ac:dyDescent="0.2">
      <c r="A4" s="187"/>
      <c r="B4" s="187"/>
      <c r="C4" s="187"/>
      <c r="D4" s="187"/>
      <c r="E4" s="187"/>
    </row>
    <row r="5" spans="1:5" ht="57" customHeight="1" x14ac:dyDescent="0.25">
      <c r="A5" s="195" t="s">
        <v>248</v>
      </c>
      <c r="B5" s="195"/>
      <c r="C5" s="195"/>
      <c r="D5" s="195"/>
      <c r="E5" s="195"/>
    </row>
    <row r="6" spans="1:5" ht="34.5" hidden="1" customHeight="1" x14ac:dyDescent="0.2">
      <c r="A6" s="49" t="s">
        <v>0</v>
      </c>
      <c r="B6" s="51">
        <v>0</v>
      </c>
      <c r="C6" s="51">
        <v>0</v>
      </c>
      <c r="D6" s="52">
        <v>0</v>
      </c>
      <c r="E6" s="52">
        <v>0</v>
      </c>
    </row>
    <row r="7" spans="1:5" ht="8.25" customHeight="1" x14ac:dyDescent="0.2">
      <c r="A7" s="188"/>
      <c r="B7" s="188"/>
      <c r="C7" s="188"/>
      <c r="D7" s="188"/>
      <c r="E7" s="188"/>
    </row>
    <row r="8" spans="1:5" ht="13.5" thickBot="1" x14ac:dyDescent="0.25">
      <c r="A8" s="54"/>
      <c r="B8" s="55"/>
      <c r="C8" s="55"/>
      <c r="D8" s="55"/>
      <c r="E8" s="143" t="s">
        <v>131</v>
      </c>
    </row>
    <row r="9" spans="1:5" ht="27.75" customHeight="1" thickBot="1" x14ac:dyDescent="0.25">
      <c r="A9" s="88" t="s">
        <v>149</v>
      </c>
      <c r="B9" s="83" t="s">
        <v>132</v>
      </c>
      <c r="C9" s="84" t="s">
        <v>133</v>
      </c>
      <c r="D9" s="84" t="s">
        <v>161</v>
      </c>
      <c r="E9" s="84" t="s">
        <v>241</v>
      </c>
    </row>
    <row r="10" spans="1:5" ht="21.75" customHeight="1" thickBot="1" x14ac:dyDescent="0.35">
      <c r="A10" s="97" t="s">
        <v>130</v>
      </c>
      <c r="B10" s="98"/>
      <c r="C10" s="99">
        <f>SUM(C19+C11)</f>
        <v>11719.221</v>
      </c>
      <c r="D10" s="99">
        <f>SUM(D11+D19)</f>
        <v>9518.0390000000007</v>
      </c>
      <c r="E10" s="99">
        <f>SUM(E11+E19)</f>
        <v>9752.3690000000006</v>
      </c>
    </row>
    <row r="11" spans="1:5" ht="23.25" customHeight="1" thickBot="1" x14ac:dyDescent="0.25">
      <c r="A11" s="85" t="s">
        <v>134</v>
      </c>
      <c r="B11" s="91" t="s">
        <v>135</v>
      </c>
      <c r="C11" s="89">
        <f>SUM(C12:C18)</f>
        <v>3160.8020000000001</v>
      </c>
      <c r="D11" s="89">
        <f>SUM(D12:D18)</f>
        <v>3158.1030000000001</v>
      </c>
      <c r="E11" s="89">
        <f>SUM(E12:E18)</f>
        <v>3258.9749999999999</v>
      </c>
    </row>
    <row r="12" spans="1:5" ht="20.25" customHeight="1" thickBot="1" x14ac:dyDescent="0.25">
      <c r="A12" s="86" t="s">
        <v>136</v>
      </c>
      <c r="B12" s="92" t="s">
        <v>160</v>
      </c>
      <c r="C12" s="90">
        <v>290.8</v>
      </c>
      <c r="D12" s="90">
        <v>318.13499999999999</v>
      </c>
      <c r="E12" s="90">
        <v>348.04</v>
      </c>
    </row>
    <row r="13" spans="1:5" ht="48" customHeight="1" thickBot="1" x14ac:dyDescent="0.25">
      <c r="A13" s="86" t="s">
        <v>137</v>
      </c>
      <c r="B13" s="92" t="s">
        <v>150</v>
      </c>
      <c r="C13" s="90">
        <v>1261.6220000000001</v>
      </c>
      <c r="D13" s="90">
        <v>1282.838</v>
      </c>
      <c r="E13" s="90">
        <v>1312.384</v>
      </c>
    </row>
    <row r="14" spans="1:5" ht="24" customHeight="1" thickBot="1" x14ac:dyDescent="0.25">
      <c r="A14" s="86" t="s">
        <v>138</v>
      </c>
      <c r="B14" s="92" t="s">
        <v>151</v>
      </c>
      <c r="C14" s="90">
        <v>352.35</v>
      </c>
      <c r="D14" s="90">
        <v>356</v>
      </c>
      <c r="E14" s="90">
        <v>360</v>
      </c>
    </row>
    <row r="15" spans="1:5" ht="24" customHeight="1" thickBot="1" x14ac:dyDescent="0.25">
      <c r="A15" s="86" t="s">
        <v>139</v>
      </c>
      <c r="B15" s="92" t="s">
        <v>152</v>
      </c>
      <c r="C15" s="90">
        <v>47</v>
      </c>
      <c r="D15" s="90">
        <v>49</v>
      </c>
      <c r="E15" s="90">
        <v>51</v>
      </c>
    </row>
    <row r="16" spans="1:5" ht="24" customHeight="1" thickBot="1" x14ac:dyDescent="0.25">
      <c r="A16" s="86" t="s">
        <v>140</v>
      </c>
      <c r="B16" s="92" t="s">
        <v>153</v>
      </c>
      <c r="C16" s="90">
        <v>805</v>
      </c>
      <c r="D16" s="90">
        <v>837</v>
      </c>
      <c r="E16" s="90">
        <v>870</v>
      </c>
    </row>
    <row r="17" spans="1:5" ht="46.5" customHeight="1" thickBot="1" x14ac:dyDescent="0.25">
      <c r="A17" s="86" t="s">
        <v>280</v>
      </c>
      <c r="B17" s="92" t="s">
        <v>279</v>
      </c>
      <c r="C17" s="90">
        <v>91.23</v>
      </c>
      <c r="D17" s="90"/>
      <c r="E17" s="90"/>
    </row>
    <row r="18" spans="1:5" ht="45.75" customHeight="1" thickBot="1" x14ac:dyDescent="0.25">
      <c r="A18" s="86" t="s">
        <v>141</v>
      </c>
      <c r="B18" s="92" t="s">
        <v>154</v>
      </c>
      <c r="C18" s="90">
        <v>312.8</v>
      </c>
      <c r="D18" s="90">
        <v>315.13</v>
      </c>
      <c r="E18" s="90">
        <v>317.55099999999999</v>
      </c>
    </row>
    <row r="19" spans="1:5" ht="21.75" customHeight="1" thickBot="1" x14ac:dyDescent="0.25">
      <c r="A19" s="94" t="s">
        <v>142</v>
      </c>
      <c r="B19" s="95" t="s">
        <v>143</v>
      </c>
      <c r="C19" s="96">
        <f>SUM(C20:C25)</f>
        <v>8558.4189999999999</v>
      </c>
      <c r="D19" s="96">
        <f>SUM(D20:D25)</f>
        <v>6359.9359999999997</v>
      </c>
      <c r="E19" s="96">
        <f>SUM(E20:E25)</f>
        <v>6493.3940000000002</v>
      </c>
    </row>
    <row r="20" spans="1:5" ht="27" customHeight="1" thickBot="1" x14ac:dyDescent="0.25">
      <c r="A20" s="86" t="s">
        <v>144</v>
      </c>
      <c r="B20" s="92" t="s">
        <v>155</v>
      </c>
      <c r="C20" s="90">
        <v>1237.635</v>
      </c>
      <c r="D20" s="90">
        <v>1283.4760000000001</v>
      </c>
      <c r="E20" s="90">
        <v>1324.9079999999999</v>
      </c>
    </row>
    <row r="21" spans="1:5" ht="10.5" hidden="1" customHeight="1" thickBot="1" x14ac:dyDescent="0.25">
      <c r="A21" s="86" t="s">
        <v>145</v>
      </c>
      <c r="B21" s="92" t="s">
        <v>156</v>
      </c>
      <c r="C21" s="90"/>
      <c r="D21" s="90"/>
      <c r="E21" s="90"/>
    </row>
    <row r="22" spans="1:5" ht="43.5" customHeight="1" thickBot="1" x14ac:dyDescent="0.25">
      <c r="A22" s="86" t="s">
        <v>275</v>
      </c>
      <c r="B22" s="92" t="s">
        <v>276</v>
      </c>
      <c r="C22" s="90">
        <v>116.875</v>
      </c>
      <c r="D22" s="90">
        <v>117.39100000000001</v>
      </c>
      <c r="E22" s="90">
        <v>120.896</v>
      </c>
    </row>
    <row r="23" spans="1:5" ht="46.5" customHeight="1" thickBot="1" x14ac:dyDescent="0.25">
      <c r="A23" s="86" t="s">
        <v>146</v>
      </c>
      <c r="B23" s="92" t="s">
        <v>157</v>
      </c>
      <c r="C23" s="90">
        <v>137.76</v>
      </c>
      <c r="D23" s="90">
        <v>151.58000000000001</v>
      </c>
      <c r="E23" s="90">
        <v>165.62</v>
      </c>
    </row>
    <row r="24" spans="1:5" ht="87" customHeight="1" thickBot="1" x14ac:dyDescent="0.25">
      <c r="A24" s="86" t="s">
        <v>147</v>
      </c>
      <c r="B24" s="92" t="s">
        <v>158</v>
      </c>
      <c r="C24" s="90">
        <v>1007.154</v>
      </c>
      <c r="D24" s="90">
        <v>1007.154</v>
      </c>
      <c r="E24" s="90">
        <v>1007.154</v>
      </c>
    </row>
    <row r="25" spans="1:5" ht="28.5" customHeight="1" thickBot="1" x14ac:dyDescent="0.25">
      <c r="A25" s="87" t="s">
        <v>148</v>
      </c>
      <c r="B25" s="93" t="s">
        <v>159</v>
      </c>
      <c r="C25" s="90">
        <v>6058.9949999999999</v>
      </c>
      <c r="D25" s="90">
        <v>3800.335</v>
      </c>
      <c r="E25" s="90">
        <v>3874.8159999999998</v>
      </c>
    </row>
    <row r="26" spans="1:5" ht="80.25" hidden="1" customHeight="1" x14ac:dyDescent="0.2">
      <c r="A26" s="47" t="s">
        <v>71</v>
      </c>
      <c r="B26" s="67" t="s">
        <v>72</v>
      </c>
      <c r="C26" s="68"/>
      <c r="D26" s="69" t="e">
        <f>#REF!</f>
        <v>#REF!</v>
      </c>
      <c r="E26" s="69" t="e">
        <f>#REF!</f>
        <v>#REF!</v>
      </c>
    </row>
    <row r="27" spans="1:5" ht="63.75" hidden="1" customHeight="1" x14ac:dyDescent="0.2">
      <c r="A27" s="47" t="s">
        <v>48</v>
      </c>
      <c r="B27" s="67" t="s">
        <v>84</v>
      </c>
      <c r="C27" s="68"/>
      <c r="D27" s="69" t="e">
        <f>#REF!</f>
        <v>#REF!</v>
      </c>
      <c r="E27" s="69" t="e">
        <f>#REF!</f>
        <v>#REF!</v>
      </c>
    </row>
    <row r="28" spans="1:5" ht="0.75" hidden="1" customHeight="1" x14ac:dyDescent="0.2">
      <c r="A28" s="47" t="s">
        <v>38</v>
      </c>
      <c r="B28" s="67">
        <v>9000000000</v>
      </c>
      <c r="C28" s="68"/>
      <c r="D28" s="69">
        <f t="shared" ref="D28:E30" si="0">D29</f>
        <v>0</v>
      </c>
      <c r="E28" s="69">
        <f t="shared" si="0"/>
        <v>0</v>
      </c>
    </row>
    <row r="29" spans="1:5" ht="85.5" hidden="1" customHeight="1" x14ac:dyDescent="0.2">
      <c r="A29" s="47" t="s">
        <v>117</v>
      </c>
      <c r="B29" s="67">
        <v>9010000000</v>
      </c>
      <c r="C29" s="68"/>
      <c r="D29" s="69">
        <f t="shared" si="0"/>
        <v>0</v>
      </c>
      <c r="E29" s="69">
        <f t="shared" si="0"/>
        <v>0</v>
      </c>
    </row>
    <row r="30" spans="1:5" ht="65.25" hidden="1" customHeight="1" x14ac:dyDescent="0.2">
      <c r="A30" s="47" t="s">
        <v>29</v>
      </c>
      <c r="B30" s="67">
        <v>9010000000</v>
      </c>
      <c r="C30" s="68">
        <v>100</v>
      </c>
      <c r="D30" s="69">
        <f t="shared" si="0"/>
        <v>0</v>
      </c>
      <c r="E30" s="69">
        <f t="shared" si="0"/>
        <v>0</v>
      </c>
    </row>
    <row r="31" spans="1:5" ht="31.5" hidden="1" customHeight="1" x14ac:dyDescent="0.2">
      <c r="A31" s="47" t="s">
        <v>30</v>
      </c>
      <c r="B31" s="67">
        <v>9010000000</v>
      </c>
      <c r="C31" s="68">
        <v>120</v>
      </c>
      <c r="D31" s="69"/>
      <c r="E31" s="69"/>
    </row>
    <row r="32" spans="1:5" ht="51" hidden="1" x14ac:dyDescent="0.2">
      <c r="A32" s="47" t="s">
        <v>41</v>
      </c>
      <c r="B32" s="67" t="s">
        <v>24</v>
      </c>
      <c r="C32" s="68">
        <v>0</v>
      </c>
      <c r="D32" s="69">
        <v>0</v>
      </c>
      <c r="E32" s="69">
        <v>0</v>
      </c>
    </row>
    <row r="33" spans="1:5" hidden="1" x14ac:dyDescent="0.2">
      <c r="A33" s="47" t="s">
        <v>58</v>
      </c>
      <c r="B33" s="67">
        <v>0</v>
      </c>
      <c r="C33" s="68">
        <v>0</v>
      </c>
      <c r="D33" s="69">
        <v>0</v>
      </c>
      <c r="E33" s="69">
        <v>0</v>
      </c>
    </row>
    <row r="34" spans="1:5" hidden="1" x14ac:dyDescent="0.2">
      <c r="A34" s="47" t="s">
        <v>58</v>
      </c>
      <c r="B34" s="67">
        <v>0</v>
      </c>
      <c r="C34" s="68">
        <v>0</v>
      </c>
      <c r="D34" s="69">
        <v>0</v>
      </c>
      <c r="E34" s="69">
        <v>0</v>
      </c>
    </row>
    <row r="35" spans="1:5" hidden="1" x14ac:dyDescent="0.2">
      <c r="A35" s="47" t="s">
        <v>58</v>
      </c>
      <c r="B35" s="67">
        <v>0</v>
      </c>
      <c r="C35" s="68">
        <v>0</v>
      </c>
      <c r="D35" s="69">
        <v>0</v>
      </c>
      <c r="E35" s="69">
        <v>0</v>
      </c>
    </row>
    <row r="36" spans="1:5" hidden="1" x14ac:dyDescent="0.2">
      <c r="A36" s="47" t="s">
        <v>58</v>
      </c>
      <c r="B36" s="67">
        <v>0</v>
      </c>
      <c r="C36" s="68">
        <v>0</v>
      </c>
      <c r="D36" s="69">
        <v>0</v>
      </c>
      <c r="E36" s="69">
        <v>0</v>
      </c>
    </row>
    <row r="37" spans="1:5" hidden="1" x14ac:dyDescent="0.2">
      <c r="A37" s="47" t="s">
        <v>58</v>
      </c>
      <c r="B37" s="67">
        <v>0</v>
      </c>
      <c r="C37" s="68">
        <v>0</v>
      </c>
      <c r="D37" s="69">
        <v>0</v>
      </c>
      <c r="E37" s="69">
        <v>0</v>
      </c>
    </row>
    <row r="38" spans="1:5" hidden="1" x14ac:dyDescent="0.2">
      <c r="A38" s="47" t="s">
        <v>58</v>
      </c>
      <c r="B38" s="67">
        <v>0</v>
      </c>
      <c r="C38" s="68">
        <v>0</v>
      </c>
      <c r="D38" s="69">
        <v>0</v>
      </c>
      <c r="E38" s="69">
        <v>0</v>
      </c>
    </row>
    <row r="39" spans="1:5" hidden="1" x14ac:dyDescent="0.2">
      <c r="A39" s="47" t="s">
        <v>58</v>
      </c>
      <c r="B39" s="67">
        <v>0</v>
      </c>
      <c r="C39" s="68">
        <v>0</v>
      </c>
      <c r="D39" s="69">
        <v>0</v>
      </c>
      <c r="E39" s="69">
        <v>0</v>
      </c>
    </row>
    <row r="40" spans="1:5" hidden="1" x14ac:dyDescent="0.2">
      <c r="A40" s="47" t="s">
        <v>58</v>
      </c>
      <c r="B40" s="67">
        <v>0</v>
      </c>
      <c r="C40" s="68">
        <v>0</v>
      </c>
      <c r="D40" s="69">
        <v>0</v>
      </c>
      <c r="E40" s="69">
        <v>0</v>
      </c>
    </row>
    <row r="41" spans="1:5" hidden="1" x14ac:dyDescent="0.2">
      <c r="A41" s="47" t="s">
        <v>58</v>
      </c>
      <c r="B41" s="67">
        <v>0</v>
      </c>
      <c r="C41" s="68">
        <v>0</v>
      </c>
      <c r="D41" s="69">
        <v>0</v>
      </c>
      <c r="E41" s="69">
        <v>0</v>
      </c>
    </row>
    <row r="42" spans="1:5" hidden="1" x14ac:dyDescent="0.2">
      <c r="A42" s="47" t="s">
        <v>58</v>
      </c>
      <c r="B42" s="67">
        <v>0</v>
      </c>
      <c r="C42" s="68">
        <v>0</v>
      </c>
      <c r="D42" s="69">
        <v>0</v>
      </c>
      <c r="E42" s="69">
        <v>0</v>
      </c>
    </row>
    <row r="44" spans="1:5" x14ac:dyDescent="0.2">
      <c r="D44" s="78"/>
      <c r="E44" s="78"/>
    </row>
    <row r="45" spans="1:5" x14ac:dyDescent="0.2">
      <c r="D45" s="78"/>
      <c r="E45" s="78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7889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3788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H241"/>
  <sheetViews>
    <sheetView showZeros="0" view="pageBreakPreview" zoomScaleNormal="100" zoomScaleSheetLayoutView="100" workbookViewId="0">
      <selection activeCell="O61" sqref="O61:P61"/>
    </sheetView>
  </sheetViews>
  <sheetFormatPr defaultRowHeight="12.75" x14ac:dyDescent="0.2"/>
  <cols>
    <col min="1" max="1" width="6" style="76" customWidth="1"/>
    <col min="2" max="2" width="52.140625" style="76" customWidth="1"/>
    <col min="3" max="3" width="6" style="77" customWidth="1"/>
    <col min="4" max="4" width="10" style="77" customWidth="1"/>
    <col min="5" max="5" width="4.85546875" style="77" customWidth="1"/>
    <col min="6" max="6" width="9.85546875" style="76" customWidth="1"/>
    <col min="7" max="7" width="12" style="76" customWidth="1"/>
    <col min="8" max="8" width="13.5703125" customWidth="1"/>
    <col min="9" max="9" width="9.140625" customWidth="1"/>
  </cols>
  <sheetData>
    <row r="1" spans="1:7" x14ac:dyDescent="0.2">
      <c r="A1" s="187" t="s">
        <v>246</v>
      </c>
      <c r="B1" s="187"/>
      <c r="C1" s="187"/>
      <c r="D1" s="187"/>
      <c r="E1" s="187"/>
      <c r="F1" s="187"/>
      <c r="G1" s="187"/>
    </row>
    <row r="2" spans="1:7" x14ac:dyDescent="0.2">
      <c r="A2" s="187" t="s">
        <v>119</v>
      </c>
      <c r="B2" s="187"/>
      <c r="C2" s="187"/>
      <c r="D2" s="187"/>
      <c r="E2" s="187"/>
      <c r="F2" s="187"/>
      <c r="G2" s="187"/>
    </row>
    <row r="3" spans="1:7" x14ac:dyDescent="0.2">
      <c r="A3" s="187" t="s">
        <v>124</v>
      </c>
      <c r="B3" s="187"/>
      <c r="C3" s="187"/>
      <c r="D3" s="187"/>
      <c r="E3" s="187"/>
      <c r="F3" s="187"/>
      <c r="G3" s="187"/>
    </row>
    <row r="4" spans="1:7" x14ac:dyDescent="0.2">
      <c r="A4" s="187" t="s">
        <v>125</v>
      </c>
      <c r="B4" s="187"/>
      <c r="C4" s="187"/>
      <c r="D4" s="187"/>
      <c r="E4" s="187"/>
      <c r="F4" s="187"/>
      <c r="G4" s="187"/>
    </row>
    <row r="5" spans="1:7" x14ac:dyDescent="0.2">
      <c r="A5" s="187" t="s">
        <v>240</v>
      </c>
      <c r="B5" s="187"/>
      <c r="C5" s="187"/>
      <c r="D5" s="187"/>
      <c r="E5" s="187"/>
      <c r="F5" s="187"/>
      <c r="G5" s="187"/>
    </row>
    <row r="6" spans="1:7" x14ac:dyDescent="0.2">
      <c r="A6" s="143"/>
      <c r="B6" s="143"/>
      <c r="C6" s="143"/>
      <c r="D6" s="143"/>
      <c r="E6" s="143"/>
      <c r="F6" s="143"/>
      <c r="G6" s="143"/>
    </row>
    <row r="7" spans="1:7" ht="34.5" hidden="1" customHeight="1" x14ac:dyDescent="0.2">
      <c r="A7" s="48">
        <v>0</v>
      </c>
      <c r="B7" s="49" t="s">
        <v>0</v>
      </c>
      <c r="C7" s="50">
        <v>0</v>
      </c>
      <c r="D7" s="51">
        <v>0</v>
      </c>
      <c r="E7" s="51">
        <v>0</v>
      </c>
      <c r="F7" s="52">
        <v>0</v>
      </c>
      <c r="G7" s="52">
        <v>0</v>
      </c>
    </row>
    <row r="8" spans="1:7" ht="30.75" customHeight="1" x14ac:dyDescent="0.2">
      <c r="A8" s="188" t="s">
        <v>247</v>
      </c>
      <c r="B8" s="188"/>
      <c r="C8" s="188"/>
      <c r="D8" s="188"/>
      <c r="E8" s="188"/>
      <c r="F8" s="188"/>
      <c r="G8" s="188"/>
    </row>
    <row r="9" spans="1:7" ht="0.75" customHeight="1" x14ac:dyDescent="0.2">
      <c r="A9" s="53"/>
      <c r="B9" s="54"/>
      <c r="C9" s="55"/>
      <c r="D9" s="55"/>
      <c r="E9" s="55"/>
      <c r="F9" s="55"/>
      <c r="G9" s="143"/>
    </row>
    <row r="10" spans="1:7" ht="12.75" customHeight="1" x14ac:dyDescent="0.2">
      <c r="A10" s="203" t="s">
        <v>1</v>
      </c>
      <c r="B10" s="204" t="s">
        <v>60</v>
      </c>
      <c r="C10" s="205" t="s">
        <v>2</v>
      </c>
      <c r="D10" s="205" t="s">
        <v>3</v>
      </c>
      <c r="E10" s="205" t="s">
        <v>4</v>
      </c>
      <c r="F10" s="196" t="s">
        <v>118</v>
      </c>
      <c r="G10" s="197"/>
    </row>
    <row r="11" spans="1:7" x14ac:dyDescent="0.2">
      <c r="A11" s="203"/>
      <c r="B11" s="204"/>
      <c r="C11" s="205"/>
      <c r="D11" s="205"/>
      <c r="E11" s="200"/>
      <c r="F11" s="198"/>
      <c r="G11" s="199"/>
    </row>
    <row r="12" spans="1:7" ht="133.5" customHeight="1" x14ac:dyDescent="0.2">
      <c r="A12" s="203"/>
      <c r="B12" s="204"/>
      <c r="C12" s="205"/>
      <c r="D12" s="205"/>
      <c r="E12" s="205"/>
      <c r="F12" s="56" t="s">
        <v>5</v>
      </c>
      <c r="G12" s="56" t="s">
        <v>239</v>
      </c>
    </row>
    <row r="13" spans="1:7" hidden="1" x14ac:dyDescent="0.2">
      <c r="A13" s="57"/>
      <c r="B13" s="58"/>
      <c r="C13" s="59" t="s">
        <v>6</v>
      </c>
      <c r="D13" s="144" t="s">
        <v>6</v>
      </c>
      <c r="E13" s="144"/>
      <c r="F13" s="56"/>
      <c r="G13" s="56"/>
    </row>
    <row r="14" spans="1:7" ht="27.75" customHeight="1" x14ac:dyDescent="0.2">
      <c r="A14" s="145">
        <v>532</v>
      </c>
      <c r="B14" s="62" t="s">
        <v>126</v>
      </c>
      <c r="C14" s="63">
        <v>0</v>
      </c>
      <c r="D14" s="64">
        <v>0</v>
      </c>
      <c r="E14" s="147">
        <v>0</v>
      </c>
      <c r="F14" s="65">
        <f>SUM(F228)</f>
        <v>11769.898999999999</v>
      </c>
      <c r="G14" s="65">
        <f>SUM(G228)</f>
        <v>1261.789</v>
      </c>
    </row>
    <row r="15" spans="1:7" ht="28.5" customHeight="1" x14ac:dyDescent="0.2">
      <c r="A15" s="145"/>
      <c r="B15" s="62" t="s">
        <v>53</v>
      </c>
      <c r="C15" s="63">
        <v>102</v>
      </c>
      <c r="D15" s="64"/>
      <c r="E15" s="147"/>
      <c r="F15" s="65">
        <f>F16</f>
        <v>957.351</v>
      </c>
      <c r="G15" s="65"/>
    </row>
    <row r="16" spans="1:7" ht="51.75" customHeight="1" x14ac:dyDescent="0.2">
      <c r="A16" s="145"/>
      <c r="B16" s="47" t="s">
        <v>244</v>
      </c>
      <c r="C16" s="66">
        <v>102</v>
      </c>
      <c r="D16" s="67">
        <v>3400000000</v>
      </c>
      <c r="E16" s="147"/>
      <c r="F16" s="69">
        <f>F17</f>
        <v>957.351</v>
      </c>
      <c r="G16" s="65"/>
    </row>
    <row r="17" spans="1:7" ht="48" customHeight="1" x14ac:dyDescent="0.2">
      <c r="A17" s="145"/>
      <c r="B17" s="47" t="s">
        <v>29</v>
      </c>
      <c r="C17" s="66">
        <v>102</v>
      </c>
      <c r="D17" s="67">
        <v>3400000000</v>
      </c>
      <c r="E17" s="68">
        <v>100</v>
      </c>
      <c r="F17" s="69">
        <f>F18</f>
        <v>957.351</v>
      </c>
      <c r="G17" s="65"/>
    </row>
    <row r="18" spans="1:7" ht="26.25" customHeight="1" x14ac:dyDescent="0.2">
      <c r="A18" s="145"/>
      <c r="B18" s="47" t="s">
        <v>30</v>
      </c>
      <c r="C18" s="66">
        <v>102</v>
      </c>
      <c r="D18" s="67">
        <v>3400000000</v>
      </c>
      <c r="E18" s="68">
        <v>120</v>
      </c>
      <c r="F18" s="69">
        <v>957.351</v>
      </c>
      <c r="G18" s="65"/>
    </row>
    <row r="19" spans="1:7" ht="38.25" customHeight="1" x14ac:dyDescent="0.2">
      <c r="A19" s="48">
        <v>0</v>
      </c>
      <c r="B19" s="62" t="s">
        <v>26</v>
      </c>
      <c r="C19" s="63">
        <v>104</v>
      </c>
      <c r="D19" s="64">
        <v>0</v>
      </c>
      <c r="E19" s="147">
        <v>0</v>
      </c>
      <c r="F19" s="65">
        <f>F20</f>
        <v>1080.6279999999999</v>
      </c>
      <c r="G19" s="65">
        <v>0</v>
      </c>
    </row>
    <row r="20" spans="1:7" ht="48.75" customHeight="1" x14ac:dyDescent="0.2">
      <c r="A20" s="48">
        <v>0</v>
      </c>
      <c r="B20" s="47" t="s">
        <v>244</v>
      </c>
      <c r="C20" s="66">
        <v>104</v>
      </c>
      <c r="D20" s="67">
        <v>3400000000</v>
      </c>
      <c r="E20" s="68">
        <v>0</v>
      </c>
      <c r="F20" s="69">
        <f>F25+F27+F33</f>
        <v>1080.6279999999999</v>
      </c>
      <c r="G20" s="69">
        <v>0</v>
      </c>
    </row>
    <row r="21" spans="1:7" ht="38.25" hidden="1" x14ac:dyDescent="0.2">
      <c r="A21" s="48">
        <v>0</v>
      </c>
      <c r="B21" s="47" t="s">
        <v>27</v>
      </c>
      <c r="C21" s="66">
        <v>104</v>
      </c>
      <c r="D21" s="67">
        <v>1550000000</v>
      </c>
      <c r="E21" s="68">
        <v>0</v>
      </c>
      <c r="F21" s="69">
        <v>0</v>
      </c>
      <c r="G21" s="69">
        <v>0</v>
      </c>
    </row>
    <row r="22" spans="1:7" ht="25.5" hidden="1" x14ac:dyDescent="0.2">
      <c r="A22" s="48">
        <v>0</v>
      </c>
      <c r="B22" s="47" t="s">
        <v>28</v>
      </c>
      <c r="C22" s="66">
        <v>104</v>
      </c>
      <c r="D22" s="67">
        <v>1240000000</v>
      </c>
      <c r="E22" s="68">
        <v>0</v>
      </c>
      <c r="F22" s="69">
        <v>0</v>
      </c>
      <c r="G22" s="69">
        <v>0</v>
      </c>
    </row>
    <row r="23" spans="1:7" ht="25.5" hidden="1" x14ac:dyDescent="0.2">
      <c r="A23" s="48">
        <v>0</v>
      </c>
      <c r="B23" s="47" t="s">
        <v>28</v>
      </c>
      <c r="C23" s="66">
        <v>104</v>
      </c>
      <c r="D23" s="64">
        <v>930000000</v>
      </c>
      <c r="E23" s="68">
        <v>0</v>
      </c>
      <c r="F23" s="69">
        <v>0</v>
      </c>
      <c r="G23" s="69">
        <v>0</v>
      </c>
    </row>
    <row r="24" spans="1:7" ht="25.5" hidden="1" x14ac:dyDescent="0.2">
      <c r="A24" s="48">
        <v>0</v>
      </c>
      <c r="B24" s="47" t="s">
        <v>28</v>
      </c>
      <c r="C24" s="66">
        <v>104</v>
      </c>
      <c r="D24" s="67">
        <v>620000000</v>
      </c>
      <c r="E24" s="68">
        <v>0</v>
      </c>
      <c r="F24" s="69">
        <v>0</v>
      </c>
      <c r="G24" s="69">
        <v>0</v>
      </c>
    </row>
    <row r="25" spans="1:7" ht="49.5" customHeight="1" x14ac:dyDescent="0.2">
      <c r="A25" s="48">
        <v>0</v>
      </c>
      <c r="B25" s="47" t="s">
        <v>29</v>
      </c>
      <c r="C25" s="66">
        <v>104</v>
      </c>
      <c r="D25" s="67">
        <v>3400000000</v>
      </c>
      <c r="E25" s="68">
        <v>100</v>
      </c>
      <c r="F25" s="69">
        <f>F26</f>
        <v>781.81299999999999</v>
      </c>
      <c r="G25" s="69">
        <v>0</v>
      </c>
    </row>
    <row r="26" spans="1:7" ht="25.5" x14ac:dyDescent="0.2">
      <c r="A26" s="48">
        <v>0</v>
      </c>
      <c r="B26" s="47" t="s">
        <v>30</v>
      </c>
      <c r="C26" s="66">
        <v>104</v>
      </c>
      <c r="D26" s="67">
        <v>3400000000</v>
      </c>
      <c r="E26" s="68">
        <v>120</v>
      </c>
      <c r="F26" s="69">
        <v>781.81299999999999</v>
      </c>
      <c r="G26" s="69">
        <v>0</v>
      </c>
    </row>
    <row r="27" spans="1:7" ht="24" customHeight="1" x14ac:dyDescent="0.2">
      <c r="A27" s="48">
        <v>0</v>
      </c>
      <c r="B27" s="47" t="s">
        <v>31</v>
      </c>
      <c r="C27" s="66">
        <v>104</v>
      </c>
      <c r="D27" s="67">
        <v>3400000000</v>
      </c>
      <c r="E27" s="68">
        <v>200</v>
      </c>
      <c r="F27" s="69">
        <f>F28</f>
        <v>154.53800000000001</v>
      </c>
      <c r="G27" s="69">
        <v>0</v>
      </c>
    </row>
    <row r="28" spans="1:7" ht="24.75" customHeight="1" x14ac:dyDescent="0.2">
      <c r="A28" s="48">
        <v>0</v>
      </c>
      <c r="B28" s="47" t="s">
        <v>32</v>
      </c>
      <c r="C28" s="66">
        <v>104</v>
      </c>
      <c r="D28" s="67">
        <v>3400000000</v>
      </c>
      <c r="E28" s="68">
        <v>240</v>
      </c>
      <c r="F28" s="69">
        <v>154.53800000000001</v>
      </c>
      <c r="G28" s="69">
        <v>0</v>
      </c>
    </row>
    <row r="29" spans="1:7" hidden="1" x14ac:dyDescent="0.2">
      <c r="A29" s="48">
        <v>0</v>
      </c>
      <c r="B29" s="47" t="s">
        <v>33</v>
      </c>
      <c r="C29" s="66">
        <v>104</v>
      </c>
      <c r="D29" s="64">
        <v>1280952380.9523799</v>
      </c>
      <c r="E29" s="68">
        <v>800</v>
      </c>
      <c r="F29" s="69">
        <v>0</v>
      </c>
      <c r="G29" s="69">
        <v>0</v>
      </c>
    </row>
    <row r="30" spans="1:7" hidden="1" x14ac:dyDescent="0.2">
      <c r="A30" s="48">
        <v>0</v>
      </c>
      <c r="B30" s="47" t="s">
        <v>34</v>
      </c>
      <c r="C30" s="66">
        <v>104</v>
      </c>
      <c r="D30" s="67">
        <v>1192380952.38095</v>
      </c>
      <c r="E30" s="68">
        <v>850</v>
      </c>
      <c r="F30" s="69">
        <v>0</v>
      </c>
      <c r="G30" s="69">
        <v>0</v>
      </c>
    </row>
    <row r="31" spans="1:7" hidden="1" x14ac:dyDescent="0.2">
      <c r="A31" s="48"/>
      <c r="B31" s="47" t="s">
        <v>33</v>
      </c>
      <c r="C31" s="66">
        <v>104</v>
      </c>
      <c r="D31" s="67">
        <v>1103809523.80952</v>
      </c>
      <c r="E31" s="68">
        <v>800</v>
      </c>
      <c r="F31" s="69">
        <f>F32</f>
        <v>0</v>
      </c>
      <c r="G31" s="69"/>
    </row>
    <row r="32" spans="1:7" hidden="1" x14ac:dyDescent="0.2">
      <c r="A32" s="48"/>
      <c r="B32" s="47" t="s">
        <v>34</v>
      </c>
      <c r="C32" s="66">
        <v>104</v>
      </c>
      <c r="D32" s="67">
        <v>1015238095.2381001</v>
      </c>
      <c r="E32" s="68">
        <v>850</v>
      </c>
      <c r="F32" s="69">
        <v>0</v>
      </c>
      <c r="G32" s="69"/>
    </row>
    <row r="33" spans="1:8" x14ac:dyDescent="0.2">
      <c r="A33" s="48"/>
      <c r="B33" s="47" t="s">
        <v>36</v>
      </c>
      <c r="C33" s="66">
        <v>104</v>
      </c>
      <c r="D33" s="67">
        <v>3400000000</v>
      </c>
      <c r="E33" s="68">
        <v>500</v>
      </c>
      <c r="F33" s="69">
        <f>F34</f>
        <v>144.27699999999999</v>
      </c>
      <c r="G33" s="69"/>
    </row>
    <row r="34" spans="1:8" x14ac:dyDescent="0.2">
      <c r="A34" s="48"/>
      <c r="B34" s="47" t="s">
        <v>37</v>
      </c>
      <c r="C34" s="66">
        <v>104</v>
      </c>
      <c r="D34" s="67">
        <v>3400000000</v>
      </c>
      <c r="E34" s="68">
        <v>540</v>
      </c>
      <c r="F34" s="69">
        <v>144.27699999999999</v>
      </c>
      <c r="G34" s="69"/>
    </row>
    <row r="35" spans="1:8" ht="39" customHeight="1" x14ac:dyDescent="0.2">
      <c r="A35" s="48">
        <v>0</v>
      </c>
      <c r="B35" s="62" t="s">
        <v>35</v>
      </c>
      <c r="C35" s="63">
        <v>106</v>
      </c>
      <c r="D35" s="64">
        <v>0</v>
      </c>
      <c r="E35" s="147">
        <v>0</v>
      </c>
      <c r="F35" s="65">
        <f>F36</f>
        <v>38.433999999999997</v>
      </c>
      <c r="G35" s="65">
        <v>0</v>
      </c>
    </row>
    <row r="36" spans="1:8" ht="48.75" customHeight="1" x14ac:dyDescent="0.2">
      <c r="A36" s="48">
        <v>0</v>
      </c>
      <c r="B36" s="47" t="s">
        <v>244</v>
      </c>
      <c r="C36" s="66">
        <v>106</v>
      </c>
      <c r="D36" s="67">
        <v>3400000000</v>
      </c>
      <c r="E36" s="68">
        <v>0</v>
      </c>
      <c r="F36" s="69">
        <f>F41</f>
        <v>38.433999999999997</v>
      </c>
      <c r="G36" s="69">
        <v>0</v>
      </c>
    </row>
    <row r="37" spans="1:8" ht="38.25" hidden="1" x14ac:dyDescent="0.2">
      <c r="A37" s="48">
        <v>0</v>
      </c>
      <c r="B37" s="47" t="s">
        <v>27</v>
      </c>
      <c r="C37" s="66">
        <v>106</v>
      </c>
      <c r="D37" s="67" t="s">
        <v>9</v>
      </c>
      <c r="E37" s="68">
        <v>0</v>
      </c>
      <c r="F37" s="69">
        <v>0</v>
      </c>
      <c r="G37" s="69">
        <v>0</v>
      </c>
    </row>
    <row r="38" spans="1:8" ht="25.5" hidden="1" x14ac:dyDescent="0.2">
      <c r="A38" s="48">
        <v>0</v>
      </c>
      <c r="B38" s="47" t="s">
        <v>28</v>
      </c>
      <c r="C38" s="66">
        <v>106</v>
      </c>
      <c r="D38" s="67" t="s">
        <v>10</v>
      </c>
      <c r="E38" s="68">
        <v>0</v>
      </c>
      <c r="F38" s="69">
        <v>0</v>
      </c>
      <c r="G38" s="69">
        <v>0</v>
      </c>
    </row>
    <row r="39" spans="1:8" ht="25.5" hidden="1" x14ac:dyDescent="0.2">
      <c r="A39" s="48">
        <v>0</v>
      </c>
      <c r="B39" s="47" t="s">
        <v>28</v>
      </c>
      <c r="C39" s="66">
        <v>106</v>
      </c>
      <c r="D39" s="67" t="s">
        <v>10</v>
      </c>
      <c r="E39" s="68">
        <v>0</v>
      </c>
      <c r="F39" s="69">
        <v>0</v>
      </c>
      <c r="G39" s="69">
        <v>0</v>
      </c>
    </row>
    <row r="40" spans="1:8" ht="25.5" hidden="1" x14ac:dyDescent="0.2">
      <c r="A40" s="48">
        <v>0</v>
      </c>
      <c r="B40" s="47" t="s">
        <v>28</v>
      </c>
      <c r="C40" s="66">
        <v>106</v>
      </c>
      <c r="D40" s="67" t="s">
        <v>10</v>
      </c>
      <c r="E40" s="68">
        <v>0</v>
      </c>
      <c r="F40" s="69">
        <v>0</v>
      </c>
      <c r="G40" s="69">
        <v>0</v>
      </c>
    </row>
    <row r="41" spans="1:8" x14ac:dyDescent="0.2">
      <c r="A41" s="48">
        <v>0</v>
      </c>
      <c r="B41" s="47" t="s">
        <v>36</v>
      </c>
      <c r="C41" s="66">
        <v>106</v>
      </c>
      <c r="D41" s="67">
        <v>3400000000</v>
      </c>
      <c r="E41" s="68">
        <v>500</v>
      </c>
      <c r="F41" s="69">
        <f>F42</f>
        <v>38.433999999999997</v>
      </c>
      <c r="G41" s="69">
        <v>0</v>
      </c>
    </row>
    <row r="42" spans="1:8" x14ac:dyDescent="0.2">
      <c r="A42" s="48">
        <v>0</v>
      </c>
      <c r="B42" s="47" t="s">
        <v>37</v>
      </c>
      <c r="C42" s="66">
        <v>106</v>
      </c>
      <c r="D42" s="67">
        <v>3400000000</v>
      </c>
      <c r="E42" s="68">
        <v>540</v>
      </c>
      <c r="F42" s="69">
        <v>38.433999999999997</v>
      </c>
      <c r="G42" s="69">
        <v>0</v>
      </c>
    </row>
    <row r="43" spans="1:8" s="11" customFormat="1" x14ac:dyDescent="0.2">
      <c r="A43" s="145"/>
      <c r="B43" s="62" t="s">
        <v>54</v>
      </c>
      <c r="C43" s="63">
        <v>111</v>
      </c>
      <c r="D43" s="64">
        <v>0</v>
      </c>
      <c r="E43" s="147">
        <v>0</v>
      </c>
      <c r="F43" s="65">
        <f>F44</f>
        <v>20</v>
      </c>
      <c r="G43" s="65">
        <v>0</v>
      </c>
    </row>
    <row r="44" spans="1:8" ht="15.75" customHeight="1" x14ac:dyDescent="0.2">
      <c r="A44" s="48"/>
      <c r="B44" s="47" t="s">
        <v>38</v>
      </c>
      <c r="C44" s="66">
        <v>111</v>
      </c>
      <c r="D44" s="67" t="s">
        <v>11</v>
      </c>
      <c r="E44" s="68">
        <v>0</v>
      </c>
      <c r="F44" s="69">
        <f>F45</f>
        <v>20</v>
      </c>
      <c r="G44" s="69">
        <v>0</v>
      </c>
    </row>
    <row r="45" spans="1:8" ht="63.75" customHeight="1" x14ac:dyDescent="0.2">
      <c r="A45" s="48"/>
      <c r="B45" s="47" t="s">
        <v>114</v>
      </c>
      <c r="C45" s="66">
        <v>111</v>
      </c>
      <c r="D45" s="67">
        <v>9010000000</v>
      </c>
      <c r="E45" s="68">
        <v>0</v>
      </c>
      <c r="F45" s="69">
        <f>F46</f>
        <v>20</v>
      </c>
      <c r="G45" s="69">
        <v>0</v>
      </c>
    </row>
    <row r="46" spans="1:8" x14ac:dyDescent="0.2">
      <c r="A46" s="145"/>
      <c r="B46" s="47" t="s">
        <v>33</v>
      </c>
      <c r="C46" s="66">
        <v>111</v>
      </c>
      <c r="D46" s="67">
        <v>9010000000</v>
      </c>
      <c r="E46" s="68">
        <v>800</v>
      </c>
      <c r="F46" s="69">
        <f>F47</f>
        <v>20</v>
      </c>
      <c r="G46" s="69">
        <v>0</v>
      </c>
      <c r="H46" s="9"/>
    </row>
    <row r="47" spans="1:8" x14ac:dyDescent="0.2">
      <c r="A47" s="145"/>
      <c r="B47" s="47" t="s">
        <v>55</v>
      </c>
      <c r="C47" s="66">
        <v>111</v>
      </c>
      <c r="D47" s="67">
        <v>9010000000</v>
      </c>
      <c r="E47" s="68">
        <v>870</v>
      </c>
      <c r="F47" s="69">
        <v>20</v>
      </c>
      <c r="G47" s="69">
        <v>0</v>
      </c>
      <c r="H47" s="9"/>
    </row>
    <row r="48" spans="1:8" x14ac:dyDescent="0.2">
      <c r="A48" s="48">
        <v>0</v>
      </c>
      <c r="B48" s="62" t="s">
        <v>39</v>
      </c>
      <c r="C48" s="63">
        <v>113</v>
      </c>
      <c r="D48" s="64">
        <v>0</v>
      </c>
      <c r="E48" s="147">
        <v>0</v>
      </c>
      <c r="F48" s="65">
        <f>F49</f>
        <v>36.863</v>
      </c>
      <c r="G48" s="65">
        <f>SUM(G52)</f>
        <v>0</v>
      </c>
    </row>
    <row r="49" spans="1:7" ht="51.75" customHeight="1" x14ac:dyDescent="0.2">
      <c r="A49" s="48">
        <v>0</v>
      </c>
      <c r="B49" s="47" t="s">
        <v>244</v>
      </c>
      <c r="C49" s="66">
        <v>113</v>
      </c>
      <c r="D49" s="67">
        <v>3400000000</v>
      </c>
      <c r="E49" s="68">
        <v>0</v>
      </c>
      <c r="F49" s="69">
        <f>SUM(F54+F52)</f>
        <v>36.863</v>
      </c>
      <c r="G49" s="69">
        <f>SUM(G52)</f>
        <v>0</v>
      </c>
    </row>
    <row r="50" spans="1:7" ht="7.5" hidden="1" customHeight="1" x14ac:dyDescent="0.2">
      <c r="A50" s="48"/>
      <c r="B50" s="47"/>
      <c r="C50" s="66"/>
      <c r="D50" s="67"/>
      <c r="E50" s="68"/>
      <c r="F50" s="69">
        <v>0</v>
      </c>
      <c r="G50" s="69">
        <v>0</v>
      </c>
    </row>
    <row r="51" spans="1:7" ht="13.5" hidden="1" customHeight="1" x14ac:dyDescent="0.2">
      <c r="A51" s="48"/>
      <c r="B51" s="47"/>
      <c r="C51" s="66"/>
      <c r="D51" s="67"/>
      <c r="E51" s="68"/>
      <c r="F51" s="69"/>
      <c r="G51" s="69"/>
    </row>
    <row r="52" spans="1:7" ht="25.5" x14ac:dyDescent="0.2">
      <c r="A52" s="48"/>
      <c r="B52" s="47" t="s">
        <v>31</v>
      </c>
      <c r="C52" s="66">
        <v>113</v>
      </c>
      <c r="D52" s="67">
        <v>3400000000</v>
      </c>
      <c r="E52" s="68">
        <v>200</v>
      </c>
      <c r="F52" s="69">
        <f>F53</f>
        <v>28</v>
      </c>
      <c r="G52" s="69">
        <f>SUM(G53)</f>
        <v>0</v>
      </c>
    </row>
    <row r="53" spans="1:7" ht="23.25" customHeight="1" x14ac:dyDescent="0.2">
      <c r="A53" s="48"/>
      <c r="B53" s="47" t="s">
        <v>32</v>
      </c>
      <c r="C53" s="66">
        <v>113</v>
      </c>
      <c r="D53" s="67">
        <v>3400000000</v>
      </c>
      <c r="E53" s="68">
        <v>240</v>
      </c>
      <c r="F53" s="69">
        <v>28</v>
      </c>
      <c r="G53" s="69"/>
    </row>
    <row r="54" spans="1:7" x14ac:dyDescent="0.2">
      <c r="A54" s="48">
        <v>0</v>
      </c>
      <c r="B54" s="47" t="s">
        <v>36</v>
      </c>
      <c r="C54" s="66">
        <v>113</v>
      </c>
      <c r="D54" s="67">
        <v>3400000000</v>
      </c>
      <c r="E54" s="68">
        <v>500</v>
      </c>
      <c r="F54" s="69">
        <f>F55</f>
        <v>8.8629999999999995</v>
      </c>
      <c r="G54" s="69">
        <v>0</v>
      </c>
    </row>
    <row r="55" spans="1:7" x14ac:dyDescent="0.2">
      <c r="A55" s="48">
        <v>0</v>
      </c>
      <c r="B55" s="47" t="s">
        <v>37</v>
      </c>
      <c r="C55" s="66">
        <v>113</v>
      </c>
      <c r="D55" s="67">
        <v>3400000000</v>
      </c>
      <c r="E55" s="68">
        <v>540</v>
      </c>
      <c r="F55" s="69">
        <v>8.8629999999999995</v>
      </c>
      <c r="G55" s="69">
        <v>0</v>
      </c>
    </row>
    <row r="56" spans="1:7" hidden="1" x14ac:dyDescent="0.2">
      <c r="A56" s="48"/>
      <c r="B56" s="47" t="s">
        <v>38</v>
      </c>
      <c r="C56" s="66">
        <v>113</v>
      </c>
      <c r="D56" s="67">
        <v>9000000000</v>
      </c>
      <c r="E56" s="68"/>
      <c r="F56" s="69">
        <f>F57</f>
        <v>0</v>
      </c>
      <c r="G56" s="69"/>
    </row>
    <row r="57" spans="1:7" hidden="1" x14ac:dyDescent="0.2">
      <c r="A57" s="48"/>
      <c r="B57" s="47" t="s">
        <v>40</v>
      </c>
      <c r="C57" s="66">
        <v>113</v>
      </c>
      <c r="D57" s="67">
        <v>9000020000</v>
      </c>
      <c r="E57" s="68"/>
      <c r="F57" s="69">
        <f>F58</f>
        <v>0</v>
      </c>
      <c r="G57" s="69"/>
    </row>
    <row r="58" spans="1:7" ht="25.5" hidden="1" x14ac:dyDescent="0.2">
      <c r="A58" s="48"/>
      <c r="B58" s="47" t="s">
        <v>57</v>
      </c>
      <c r="C58" s="66">
        <v>113</v>
      </c>
      <c r="D58" s="67">
        <v>9000022000</v>
      </c>
      <c r="E58" s="68"/>
      <c r="F58" s="69">
        <f>F59</f>
        <v>0</v>
      </c>
      <c r="G58" s="69"/>
    </row>
    <row r="59" spans="1:7" ht="25.5" hidden="1" x14ac:dyDescent="0.2">
      <c r="A59" s="48"/>
      <c r="B59" s="47" t="s">
        <v>31</v>
      </c>
      <c r="C59" s="66">
        <v>113</v>
      </c>
      <c r="D59" s="67">
        <v>9000022000</v>
      </c>
      <c r="E59" s="68">
        <v>200</v>
      </c>
      <c r="F59" s="69">
        <f>F60</f>
        <v>0</v>
      </c>
      <c r="G59" s="69"/>
    </row>
    <row r="60" spans="1:7" ht="25.5" hidden="1" x14ac:dyDescent="0.2">
      <c r="A60" s="48"/>
      <c r="B60" s="47" t="s">
        <v>32</v>
      </c>
      <c r="C60" s="66">
        <v>113</v>
      </c>
      <c r="D60" s="67">
        <v>9000022000</v>
      </c>
      <c r="E60" s="68">
        <v>240</v>
      </c>
      <c r="F60" s="69"/>
      <c r="G60" s="69"/>
    </row>
    <row r="61" spans="1:7" x14ac:dyDescent="0.2">
      <c r="A61" s="48"/>
      <c r="B61" s="62" t="s">
        <v>120</v>
      </c>
      <c r="C61" s="63">
        <v>203</v>
      </c>
      <c r="D61" s="67"/>
      <c r="E61" s="68"/>
      <c r="F61" s="65">
        <f>F62</f>
        <v>137.76000000000002</v>
      </c>
      <c r="G61" s="65">
        <f>F61</f>
        <v>137.76000000000002</v>
      </c>
    </row>
    <row r="62" spans="1:7" ht="48" customHeight="1" x14ac:dyDescent="0.2">
      <c r="A62" s="48"/>
      <c r="B62" s="47" t="s">
        <v>244</v>
      </c>
      <c r="C62" s="66">
        <v>203</v>
      </c>
      <c r="D62" s="67">
        <v>3400000000</v>
      </c>
      <c r="E62" s="68"/>
      <c r="F62" s="69">
        <f>F63+F65</f>
        <v>137.76000000000002</v>
      </c>
      <c r="G62" s="69">
        <f>F62</f>
        <v>137.76000000000002</v>
      </c>
    </row>
    <row r="63" spans="1:7" ht="48" customHeight="1" x14ac:dyDescent="0.2">
      <c r="A63" s="48"/>
      <c r="B63" s="47" t="s">
        <v>29</v>
      </c>
      <c r="C63" s="66">
        <v>203</v>
      </c>
      <c r="D63" s="67">
        <v>3400000000</v>
      </c>
      <c r="E63" s="68">
        <v>100</v>
      </c>
      <c r="F63" s="69">
        <f>F64</f>
        <v>130.27600000000001</v>
      </c>
      <c r="G63" s="69">
        <f>G64</f>
        <v>130.27600000000001</v>
      </c>
    </row>
    <row r="64" spans="1:7" ht="25.5" x14ac:dyDescent="0.2">
      <c r="A64" s="48"/>
      <c r="B64" s="47" t="s">
        <v>30</v>
      </c>
      <c r="C64" s="66">
        <v>203</v>
      </c>
      <c r="D64" s="67">
        <v>3400000000</v>
      </c>
      <c r="E64" s="68">
        <v>120</v>
      </c>
      <c r="F64" s="69">
        <v>130.27600000000001</v>
      </c>
      <c r="G64" s="69">
        <v>130.27600000000001</v>
      </c>
    </row>
    <row r="65" spans="1:7" ht="25.5" x14ac:dyDescent="0.2">
      <c r="A65" s="48"/>
      <c r="B65" s="47" t="s">
        <v>31</v>
      </c>
      <c r="C65" s="66">
        <v>203</v>
      </c>
      <c r="D65" s="67">
        <v>3400000000</v>
      </c>
      <c r="E65" s="68">
        <v>200</v>
      </c>
      <c r="F65" s="69">
        <f>F66</f>
        <v>7.484</v>
      </c>
      <c r="G65" s="69">
        <f>G66</f>
        <v>7.484</v>
      </c>
    </row>
    <row r="66" spans="1:7" ht="23.25" customHeight="1" x14ac:dyDescent="0.2">
      <c r="A66" s="48"/>
      <c r="B66" s="47" t="s">
        <v>32</v>
      </c>
      <c r="C66" s="66">
        <v>203</v>
      </c>
      <c r="D66" s="67">
        <v>3400000000</v>
      </c>
      <c r="E66" s="68">
        <v>240</v>
      </c>
      <c r="F66" s="69">
        <v>7.484</v>
      </c>
      <c r="G66" s="69">
        <f>F66</f>
        <v>7.484</v>
      </c>
    </row>
    <row r="67" spans="1:7" ht="28.5" customHeight="1" x14ac:dyDescent="0.2">
      <c r="A67" s="48"/>
      <c r="B67" s="62" t="s">
        <v>121</v>
      </c>
      <c r="C67" s="63">
        <v>310</v>
      </c>
      <c r="D67" s="67"/>
      <c r="E67" s="68"/>
      <c r="F67" s="65">
        <f>F68</f>
        <v>261.00200000000001</v>
      </c>
      <c r="G67" s="69"/>
    </row>
    <row r="68" spans="1:7" ht="51" customHeight="1" x14ac:dyDescent="0.2">
      <c r="A68" s="48"/>
      <c r="B68" s="47" t="s">
        <v>244</v>
      </c>
      <c r="C68" s="66">
        <v>310</v>
      </c>
      <c r="D68" s="67">
        <v>3400000000</v>
      </c>
      <c r="E68" s="68"/>
      <c r="F68" s="69">
        <f>SUM(F69+F71)</f>
        <v>261.00200000000001</v>
      </c>
      <c r="G68" s="69"/>
    </row>
    <row r="69" spans="1:7" ht="25.5" customHeight="1" x14ac:dyDescent="0.2">
      <c r="A69" s="48"/>
      <c r="B69" s="47" t="s">
        <v>31</v>
      </c>
      <c r="C69" s="66">
        <v>310</v>
      </c>
      <c r="D69" s="67">
        <v>3400000000</v>
      </c>
      <c r="E69" s="68">
        <v>200</v>
      </c>
      <c r="F69" s="69">
        <f>F70</f>
        <v>255.00200000000001</v>
      </c>
      <c r="G69" s="69"/>
    </row>
    <row r="70" spans="1:7" ht="25.5" x14ac:dyDescent="0.2">
      <c r="A70" s="48"/>
      <c r="B70" s="47" t="s">
        <v>32</v>
      </c>
      <c r="C70" s="66">
        <v>310</v>
      </c>
      <c r="D70" s="67">
        <v>3400000000</v>
      </c>
      <c r="E70" s="68">
        <v>240</v>
      </c>
      <c r="F70" s="69">
        <v>255.00200000000001</v>
      </c>
      <c r="G70" s="69"/>
    </row>
    <row r="71" spans="1:7" x14ac:dyDescent="0.2">
      <c r="A71" s="48"/>
      <c r="B71" s="47" t="s">
        <v>33</v>
      </c>
      <c r="C71" s="66">
        <v>310</v>
      </c>
      <c r="D71" s="67">
        <v>3400000000</v>
      </c>
      <c r="E71" s="68">
        <v>800</v>
      </c>
      <c r="F71" s="69">
        <f>F72</f>
        <v>6</v>
      </c>
      <c r="G71" s="69"/>
    </row>
    <row r="72" spans="1:7" x14ac:dyDescent="0.2">
      <c r="A72" s="48"/>
      <c r="B72" s="47" t="s">
        <v>34</v>
      </c>
      <c r="C72" s="66">
        <v>310</v>
      </c>
      <c r="D72" s="67">
        <v>3400000000</v>
      </c>
      <c r="E72" s="68">
        <v>850</v>
      </c>
      <c r="F72" s="69">
        <v>6</v>
      </c>
      <c r="G72" s="69"/>
    </row>
    <row r="73" spans="1:7" x14ac:dyDescent="0.2">
      <c r="A73" s="48"/>
      <c r="B73" s="62" t="s">
        <v>274</v>
      </c>
      <c r="C73" s="63">
        <v>405</v>
      </c>
      <c r="D73" s="64"/>
      <c r="E73" s="175"/>
      <c r="F73" s="65">
        <f t="shared" ref="F73:G75" si="0">SUM(F74)</f>
        <v>116.875</v>
      </c>
      <c r="G73" s="65">
        <f t="shared" si="0"/>
        <v>116.875</v>
      </c>
    </row>
    <row r="74" spans="1:7" ht="47.25" customHeight="1" x14ac:dyDescent="0.2">
      <c r="A74" s="48"/>
      <c r="B74" s="47" t="s">
        <v>244</v>
      </c>
      <c r="C74" s="66">
        <v>405</v>
      </c>
      <c r="D74" s="67">
        <v>3400000000</v>
      </c>
      <c r="E74" s="68"/>
      <c r="F74" s="69">
        <f t="shared" si="0"/>
        <v>116.875</v>
      </c>
      <c r="G74" s="69">
        <f t="shared" si="0"/>
        <v>116.875</v>
      </c>
    </row>
    <row r="75" spans="1:7" ht="25.5" x14ac:dyDescent="0.2">
      <c r="A75" s="48"/>
      <c r="B75" s="47" t="s">
        <v>31</v>
      </c>
      <c r="C75" s="66">
        <v>405</v>
      </c>
      <c r="D75" s="67">
        <v>3400000000</v>
      </c>
      <c r="E75" s="68">
        <v>200</v>
      </c>
      <c r="F75" s="69">
        <f t="shared" si="0"/>
        <v>116.875</v>
      </c>
      <c r="G75" s="69">
        <f t="shared" si="0"/>
        <v>116.875</v>
      </c>
    </row>
    <row r="76" spans="1:7" ht="25.5" x14ac:dyDescent="0.2">
      <c r="A76" s="48"/>
      <c r="B76" s="47" t="s">
        <v>32</v>
      </c>
      <c r="C76" s="66">
        <v>405</v>
      </c>
      <c r="D76" s="67">
        <v>3400000000</v>
      </c>
      <c r="E76" s="68">
        <v>240</v>
      </c>
      <c r="F76" s="69">
        <v>116.875</v>
      </c>
      <c r="G76" s="69">
        <f>SUM(F76)</f>
        <v>116.875</v>
      </c>
    </row>
    <row r="77" spans="1:7" x14ac:dyDescent="0.2">
      <c r="A77" s="48">
        <v>0</v>
      </c>
      <c r="B77" s="62" t="s">
        <v>44</v>
      </c>
      <c r="C77" s="63">
        <v>409</v>
      </c>
      <c r="D77" s="64">
        <v>0</v>
      </c>
      <c r="E77" s="147">
        <v>0</v>
      </c>
      <c r="F77" s="65">
        <f>F78</f>
        <v>1289.922</v>
      </c>
      <c r="G77" s="65">
        <v>0</v>
      </c>
    </row>
    <row r="78" spans="1:7" ht="63" customHeight="1" x14ac:dyDescent="0.2">
      <c r="A78" s="48">
        <v>0</v>
      </c>
      <c r="B78" s="47" t="s">
        <v>245</v>
      </c>
      <c r="C78" s="66">
        <v>409</v>
      </c>
      <c r="D78" s="67">
        <v>2400000000</v>
      </c>
      <c r="E78" s="68">
        <v>0</v>
      </c>
      <c r="F78" s="69">
        <f>F85</f>
        <v>1289.922</v>
      </c>
      <c r="G78" s="69">
        <v>0</v>
      </c>
    </row>
    <row r="79" spans="1:7" ht="63.75" hidden="1" x14ac:dyDescent="0.2">
      <c r="A79" s="48">
        <v>0</v>
      </c>
      <c r="B79" s="47" t="s">
        <v>45</v>
      </c>
      <c r="C79" s="66">
        <v>409</v>
      </c>
      <c r="D79" s="67" t="s">
        <v>12</v>
      </c>
      <c r="E79" s="68">
        <v>0</v>
      </c>
      <c r="F79" s="69">
        <v>0</v>
      </c>
      <c r="G79" s="69">
        <v>0</v>
      </c>
    </row>
    <row r="80" spans="1:7" ht="63.75" hidden="1" x14ac:dyDescent="0.2">
      <c r="A80" s="48">
        <v>0</v>
      </c>
      <c r="B80" s="47" t="s">
        <v>45</v>
      </c>
      <c r="C80" s="66">
        <v>409</v>
      </c>
      <c r="D80" s="67" t="s">
        <v>12</v>
      </c>
      <c r="E80" s="68">
        <v>0</v>
      </c>
      <c r="F80" s="69">
        <v>0</v>
      </c>
      <c r="G80" s="69">
        <v>0</v>
      </c>
    </row>
    <row r="81" spans="1:7" hidden="1" x14ac:dyDescent="0.2">
      <c r="A81" s="48">
        <v>0</v>
      </c>
      <c r="B81" s="47" t="s">
        <v>40</v>
      </c>
      <c r="C81" s="66">
        <v>409</v>
      </c>
      <c r="D81" s="67" t="s">
        <v>13</v>
      </c>
      <c r="E81" s="68">
        <v>0</v>
      </c>
      <c r="F81" s="69">
        <v>0</v>
      </c>
      <c r="G81" s="69">
        <v>0</v>
      </c>
    </row>
    <row r="82" spans="1:7" hidden="1" x14ac:dyDescent="0.2">
      <c r="A82" s="48">
        <v>0</v>
      </c>
      <c r="B82" s="47" t="s">
        <v>40</v>
      </c>
      <c r="C82" s="66">
        <v>409</v>
      </c>
      <c r="D82" s="67" t="s">
        <v>13</v>
      </c>
      <c r="E82" s="68">
        <v>0</v>
      </c>
      <c r="F82" s="69">
        <v>0</v>
      </c>
      <c r="G82" s="69">
        <v>0</v>
      </c>
    </row>
    <row r="83" spans="1:7" hidden="1" x14ac:dyDescent="0.2">
      <c r="A83" s="48">
        <v>0</v>
      </c>
      <c r="B83" s="47" t="s">
        <v>40</v>
      </c>
      <c r="C83" s="66">
        <v>409</v>
      </c>
      <c r="D83" s="67" t="s">
        <v>13</v>
      </c>
      <c r="E83" s="68">
        <v>0</v>
      </c>
      <c r="F83" s="69">
        <v>0</v>
      </c>
      <c r="G83" s="69">
        <v>0</v>
      </c>
    </row>
    <row r="84" spans="1:7" hidden="1" x14ac:dyDescent="0.2">
      <c r="A84" s="48">
        <v>0</v>
      </c>
      <c r="B84" s="47" t="s">
        <v>40</v>
      </c>
      <c r="C84" s="66">
        <v>409</v>
      </c>
      <c r="D84" s="67" t="s">
        <v>13</v>
      </c>
      <c r="E84" s="68">
        <v>0</v>
      </c>
      <c r="F84" s="69">
        <v>0</v>
      </c>
      <c r="G84" s="69">
        <v>0</v>
      </c>
    </row>
    <row r="85" spans="1:7" ht="28.5" customHeight="1" x14ac:dyDescent="0.2">
      <c r="A85" s="48">
        <v>0</v>
      </c>
      <c r="B85" s="47" t="s">
        <v>31</v>
      </c>
      <c r="C85" s="66">
        <v>409</v>
      </c>
      <c r="D85" s="67">
        <v>2400000000</v>
      </c>
      <c r="E85" s="68">
        <v>200</v>
      </c>
      <c r="F85" s="69">
        <f>F86</f>
        <v>1289.922</v>
      </c>
      <c r="G85" s="69">
        <v>0</v>
      </c>
    </row>
    <row r="86" spans="1:7" ht="27" customHeight="1" x14ac:dyDescent="0.2">
      <c r="A86" s="48">
        <v>0</v>
      </c>
      <c r="B86" s="47" t="s">
        <v>32</v>
      </c>
      <c r="C86" s="66">
        <v>409</v>
      </c>
      <c r="D86" s="67">
        <v>2400000000</v>
      </c>
      <c r="E86" s="68">
        <v>240</v>
      </c>
      <c r="F86" s="69">
        <v>1289.922</v>
      </c>
      <c r="G86" s="69">
        <v>0</v>
      </c>
    </row>
    <row r="87" spans="1:7" ht="15.75" customHeight="1" x14ac:dyDescent="0.2">
      <c r="A87" s="48"/>
      <c r="B87" s="62" t="s">
        <v>250</v>
      </c>
      <c r="C87" s="141">
        <v>502</v>
      </c>
      <c r="D87" s="64"/>
      <c r="E87" s="142"/>
      <c r="F87" s="65">
        <f>F88</f>
        <v>928.58199999999999</v>
      </c>
      <c r="G87" s="65">
        <f>G88</f>
        <v>0</v>
      </c>
    </row>
    <row r="88" spans="1:7" ht="49.5" customHeight="1" x14ac:dyDescent="0.2">
      <c r="A88" s="48"/>
      <c r="B88" s="47" t="s">
        <v>244</v>
      </c>
      <c r="C88" s="70">
        <v>502</v>
      </c>
      <c r="D88" s="67">
        <v>3400000000</v>
      </c>
      <c r="E88" s="71"/>
      <c r="F88" s="69">
        <f>SUM(F89+F91)</f>
        <v>928.58199999999999</v>
      </c>
      <c r="G88" s="69">
        <f>G91</f>
        <v>0</v>
      </c>
    </row>
    <row r="89" spans="1:7" ht="51" customHeight="1" x14ac:dyDescent="0.2">
      <c r="A89" s="48"/>
      <c r="B89" s="47" t="s">
        <v>29</v>
      </c>
      <c r="C89" s="70">
        <v>502</v>
      </c>
      <c r="D89" s="67">
        <v>3400000000</v>
      </c>
      <c r="E89" s="71">
        <v>100</v>
      </c>
      <c r="F89" s="69">
        <f>SUM(F90)</f>
        <v>842.38499999999999</v>
      </c>
      <c r="G89" s="69">
        <f t="shared" ref="G89:G91" si="1">G90</f>
        <v>0</v>
      </c>
    </row>
    <row r="90" spans="1:7" ht="17.25" customHeight="1" x14ac:dyDescent="0.2">
      <c r="A90" s="48"/>
      <c r="B90" s="47" t="s">
        <v>56</v>
      </c>
      <c r="C90" s="70">
        <v>502</v>
      </c>
      <c r="D90" s="67">
        <v>3400000000</v>
      </c>
      <c r="E90" s="71">
        <v>110</v>
      </c>
      <c r="F90" s="69">
        <v>842.38499999999999</v>
      </c>
      <c r="G90" s="69">
        <v>0</v>
      </c>
    </row>
    <row r="91" spans="1:7" ht="21.75" customHeight="1" x14ac:dyDescent="0.2">
      <c r="A91" s="48"/>
      <c r="B91" s="47" t="s">
        <v>31</v>
      </c>
      <c r="C91" s="70">
        <v>502</v>
      </c>
      <c r="D91" s="67">
        <v>3400000000</v>
      </c>
      <c r="E91" s="71">
        <v>200</v>
      </c>
      <c r="F91" s="69">
        <f>SUM(F92)</f>
        <v>86.197000000000003</v>
      </c>
      <c r="G91" s="69">
        <f t="shared" si="1"/>
        <v>0</v>
      </c>
    </row>
    <row r="92" spans="1:7" ht="22.5" customHeight="1" x14ac:dyDescent="0.2">
      <c r="A92" s="48"/>
      <c r="B92" s="47" t="s">
        <v>32</v>
      </c>
      <c r="C92" s="70">
        <v>502</v>
      </c>
      <c r="D92" s="67">
        <v>3400000000</v>
      </c>
      <c r="E92" s="71">
        <v>240</v>
      </c>
      <c r="F92" s="69">
        <v>86.197000000000003</v>
      </c>
      <c r="G92" s="69">
        <v>0</v>
      </c>
    </row>
    <row r="93" spans="1:7" s="7" customFormat="1" ht="12" customHeight="1" x14ac:dyDescent="0.2">
      <c r="A93" s="48"/>
      <c r="B93" s="62" t="s">
        <v>63</v>
      </c>
      <c r="C93" s="63">
        <v>503</v>
      </c>
      <c r="D93" s="64"/>
      <c r="E93" s="147"/>
      <c r="F93" s="65">
        <f>F123+F99</f>
        <v>1017.439</v>
      </c>
      <c r="G93" s="65">
        <f>G123</f>
        <v>0</v>
      </c>
    </row>
    <row r="94" spans="1:7" s="7" customFormat="1" ht="38.25" hidden="1" x14ac:dyDescent="0.2">
      <c r="A94" s="48"/>
      <c r="B94" s="47" t="s">
        <v>96</v>
      </c>
      <c r="C94" s="66">
        <v>503</v>
      </c>
      <c r="D94" s="67">
        <v>900000000</v>
      </c>
      <c r="E94" s="68"/>
      <c r="F94" s="69">
        <f>F95+F103</f>
        <v>1017.439</v>
      </c>
      <c r="G94" s="69">
        <f>G95+G103</f>
        <v>0</v>
      </c>
    </row>
    <row r="95" spans="1:7" s="7" customFormat="1" ht="63.75" hidden="1" x14ac:dyDescent="0.2">
      <c r="A95" s="48"/>
      <c r="B95" s="47" t="s">
        <v>62</v>
      </c>
      <c r="C95" s="66">
        <v>503</v>
      </c>
      <c r="D95" s="67" t="s">
        <v>22</v>
      </c>
      <c r="E95" s="68"/>
      <c r="F95" s="69">
        <f>F96+F100</f>
        <v>1017.439</v>
      </c>
      <c r="G95" s="69">
        <f>G96+G100</f>
        <v>0</v>
      </c>
    </row>
    <row r="96" spans="1:7" s="7" customFormat="1" ht="25.5" hidden="1" x14ac:dyDescent="0.2">
      <c r="A96" s="48"/>
      <c r="B96" s="47" t="s">
        <v>70</v>
      </c>
      <c r="C96" s="66">
        <v>503</v>
      </c>
      <c r="D96" s="67" t="s">
        <v>68</v>
      </c>
      <c r="E96" s="68"/>
      <c r="F96" s="69">
        <f>F97</f>
        <v>0</v>
      </c>
      <c r="G96" s="69">
        <f t="shared" ref="G96:G97" si="2">G97</f>
        <v>0</v>
      </c>
    </row>
    <row r="97" spans="1:7" s="7" customFormat="1" ht="25.5" hidden="1" x14ac:dyDescent="0.2">
      <c r="A97" s="48"/>
      <c r="B97" s="47" t="s">
        <v>31</v>
      </c>
      <c r="C97" s="66">
        <v>503</v>
      </c>
      <c r="D97" s="67" t="s">
        <v>68</v>
      </c>
      <c r="E97" s="68">
        <v>200</v>
      </c>
      <c r="F97" s="69">
        <f>F98</f>
        <v>0</v>
      </c>
      <c r="G97" s="69">
        <f t="shared" si="2"/>
        <v>0</v>
      </c>
    </row>
    <row r="98" spans="1:7" s="7" customFormat="1" ht="25.5" hidden="1" x14ac:dyDescent="0.2">
      <c r="A98" s="48"/>
      <c r="B98" s="47" t="s">
        <v>32</v>
      </c>
      <c r="C98" s="66">
        <v>503</v>
      </c>
      <c r="D98" s="67" t="s">
        <v>68</v>
      </c>
      <c r="E98" s="68">
        <v>240</v>
      </c>
      <c r="F98" s="69"/>
      <c r="G98" s="69"/>
    </row>
    <row r="99" spans="1:7" s="7" customFormat="1" ht="51" customHeight="1" x14ac:dyDescent="0.2">
      <c r="A99" s="48"/>
      <c r="B99" s="47" t="s">
        <v>244</v>
      </c>
      <c r="C99" s="66">
        <v>503</v>
      </c>
      <c r="D99" s="67">
        <v>3400000000</v>
      </c>
      <c r="E99" s="68"/>
      <c r="F99" s="69">
        <f>F100</f>
        <v>1017.439</v>
      </c>
      <c r="G99" s="69"/>
    </row>
    <row r="100" spans="1:7" s="7" customFormat="1" ht="25.5" hidden="1" x14ac:dyDescent="0.2">
      <c r="A100" s="48"/>
      <c r="B100" s="47" t="s">
        <v>88</v>
      </c>
      <c r="C100" s="66">
        <v>503</v>
      </c>
      <c r="D100" s="67">
        <v>4000000000</v>
      </c>
      <c r="E100" s="68"/>
      <c r="F100" s="69">
        <f t="shared" ref="F100:F101" si="3">F101</f>
        <v>1017.439</v>
      </c>
      <c r="G100" s="69"/>
    </row>
    <row r="101" spans="1:7" s="7" customFormat="1" ht="24.75" customHeight="1" x14ac:dyDescent="0.2">
      <c r="A101" s="48"/>
      <c r="B101" s="47" t="s">
        <v>31</v>
      </c>
      <c r="C101" s="66">
        <v>503</v>
      </c>
      <c r="D101" s="67">
        <v>3400000000</v>
      </c>
      <c r="E101" s="68">
        <v>200</v>
      </c>
      <c r="F101" s="69">
        <f t="shared" si="3"/>
        <v>1017.439</v>
      </c>
      <c r="G101" s="69"/>
    </row>
    <row r="102" spans="1:7" s="7" customFormat="1" ht="22.5" customHeight="1" x14ac:dyDescent="0.2">
      <c r="A102" s="48"/>
      <c r="B102" s="47" t="s">
        <v>32</v>
      </c>
      <c r="C102" s="66">
        <v>503</v>
      </c>
      <c r="D102" s="67">
        <v>3400000000</v>
      </c>
      <c r="E102" s="68">
        <v>240</v>
      </c>
      <c r="F102" s="69">
        <v>1017.439</v>
      </c>
      <c r="G102" s="69"/>
    </row>
    <row r="103" spans="1:7" s="7" customFormat="1" ht="0.75" hidden="1" customHeight="1" x14ac:dyDescent="0.2">
      <c r="A103" s="48"/>
      <c r="B103" s="47" t="s">
        <v>46</v>
      </c>
      <c r="C103" s="66">
        <v>503</v>
      </c>
      <c r="D103" s="67" t="s">
        <v>85</v>
      </c>
      <c r="E103" s="68"/>
      <c r="F103" s="69">
        <f>F104</f>
        <v>0</v>
      </c>
      <c r="G103" s="69"/>
    </row>
    <row r="104" spans="1:7" s="7" customFormat="1" ht="51" hidden="1" x14ac:dyDescent="0.2">
      <c r="A104" s="48"/>
      <c r="B104" s="47" t="s">
        <v>98</v>
      </c>
      <c r="C104" s="66">
        <v>503</v>
      </c>
      <c r="D104" s="67" t="s">
        <v>97</v>
      </c>
      <c r="E104" s="68"/>
      <c r="F104" s="69">
        <f>F105</f>
        <v>0</v>
      </c>
      <c r="G104" s="69"/>
    </row>
    <row r="105" spans="1:7" s="7" customFormat="1" ht="25.5" hidden="1" x14ac:dyDescent="0.2">
      <c r="A105" s="48"/>
      <c r="B105" s="47" t="s">
        <v>31</v>
      </c>
      <c r="C105" s="66">
        <v>503</v>
      </c>
      <c r="D105" s="67" t="s">
        <v>97</v>
      </c>
      <c r="E105" s="68">
        <v>200</v>
      </c>
      <c r="F105" s="69">
        <f>F106</f>
        <v>0</v>
      </c>
      <c r="G105" s="69"/>
    </row>
    <row r="106" spans="1:7" s="7" customFormat="1" ht="25.5" hidden="1" x14ac:dyDescent="0.2">
      <c r="A106" s="48"/>
      <c r="B106" s="47" t="s">
        <v>32</v>
      </c>
      <c r="C106" s="66">
        <v>503</v>
      </c>
      <c r="D106" s="67" t="s">
        <v>97</v>
      </c>
      <c r="E106" s="68">
        <v>240</v>
      </c>
      <c r="F106" s="69"/>
      <c r="G106" s="69"/>
    </row>
    <row r="107" spans="1:7" s="7" customFormat="1" ht="1.5" hidden="1" customHeight="1" x14ac:dyDescent="0.2">
      <c r="A107" s="145"/>
      <c r="B107" s="62" t="s">
        <v>95</v>
      </c>
      <c r="C107" s="63">
        <v>602</v>
      </c>
      <c r="D107" s="64"/>
      <c r="E107" s="147"/>
      <c r="F107" s="65">
        <f>F108</f>
        <v>0</v>
      </c>
      <c r="G107" s="65">
        <f>G108</f>
        <v>0</v>
      </c>
    </row>
    <row r="108" spans="1:7" s="7" customFormat="1" hidden="1" x14ac:dyDescent="0.2">
      <c r="A108" s="48"/>
      <c r="B108" s="47" t="s">
        <v>38</v>
      </c>
      <c r="C108" s="66">
        <v>602</v>
      </c>
      <c r="D108" s="67">
        <v>9000000000</v>
      </c>
      <c r="E108" s="68"/>
      <c r="F108" s="69">
        <f>F109+F114</f>
        <v>0</v>
      </c>
      <c r="G108" s="69">
        <f>G109+G114</f>
        <v>0</v>
      </c>
    </row>
    <row r="109" spans="1:7" s="7" customFormat="1" ht="38.25" hidden="1" x14ac:dyDescent="0.2">
      <c r="A109" s="48"/>
      <c r="B109" s="47" t="s">
        <v>64</v>
      </c>
      <c r="C109" s="66">
        <v>602</v>
      </c>
      <c r="D109" s="67">
        <v>9000070000</v>
      </c>
      <c r="E109" s="68"/>
      <c r="F109" s="69">
        <f t="shared" ref="F109:G112" si="4">F110</f>
        <v>0</v>
      </c>
      <c r="G109" s="69">
        <f t="shared" si="4"/>
        <v>0</v>
      </c>
    </row>
    <row r="110" spans="1:7" s="7" customFormat="1" ht="25.5" hidden="1" x14ac:dyDescent="0.2">
      <c r="A110" s="48"/>
      <c r="B110" s="72" t="s">
        <v>89</v>
      </c>
      <c r="C110" s="66">
        <v>602</v>
      </c>
      <c r="D110" s="67">
        <v>9000076000</v>
      </c>
      <c r="E110" s="68"/>
      <c r="F110" s="69">
        <f t="shared" si="4"/>
        <v>0</v>
      </c>
      <c r="G110" s="69">
        <f t="shared" si="4"/>
        <v>0</v>
      </c>
    </row>
    <row r="111" spans="1:7" s="7" customFormat="1" ht="51" hidden="1" x14ac:dyDescent="0.2">
      <c r="A111" s="48"/>
      <c r="B111" s="72" t="s">
        <v>92</v>
      </c>
      <c r="C111" s="66">
        <v>602</v>
      </c>
      <c r="D111" s="67">
        <v>9000076230</v>
      </c>
      <c r="E111" s="68"/>
      <c r="F111" s="69">
        <f t="shared" si="4"/>
        <v>0</v>
      </c>
      <c r="G111" s="69">
        <f t="shared" si="4"/>
        <v>0</v>
      </c>
    </row>
    <row r="112" spans="1:7" s="7" customFormat="1" ht="25.5" hidden="1" x14ac:dyDescent="0.2">
      <c r="A112" s="48"/>
      <c r="B112" s="47" t="s">
        <v>31</v>
      </c>
      <c r="C112" s="66">
        <v>602</v>
      </c>
      <c r="D112" s="67">
        <v>9000076230</v>
      </c>
      <c r="E112" s="68">
        <v>200</v>
      </c>
      <c r="F112" s="69">
        <f t="shared" si="4"/>
        <v>0</v>
      </c>
      <c r="G112" s="69">
        <f t="shared" si="4"/>
        <v>0</v>
      </c>
    </row>
    <row r="113" spans="1:7" s="7" customFormat="1" ht="25.5" hidden="1" x14ac:dyDescent="0.2">
      <c r="A113" s="48"/>
      <c r="B113" s="47" t="s">
        <v>32</v>
      </c>
      <c r="C113" s="66">
        <v>602</v>
      </c>
      <c r="D113" s="67">
        <v>9000076230</v>
      </c>
      <c r="E113" s="68">
        <v>240</v>
      </c>
      <c r="F113" s="69"/>
      <c r="G113" s="69"/>
    </row>
    <row r="114" spans="1:7" s="7" customFormat="1" ht="89.25" hidden="1" x14ac:dyDescent="0.2">
      <c r="A114" s="48"/>
      <c r="B114" s="47" t="s">
        <v>46</v>
      </c>
      <c r="C114" s="66">
        <v>602</v>
      </c>
      <c r="D114" s="67" t="s">
        <v>14</v>
      </c>
      <c r="E114" s="68"/>
      <c r="F114" s="69">
        <f>F115</f>
        <v>0</v>
      </c>
      <c r="G114" s="69"/>
    </row>
    <row r="115" spans="1:7" s="7" customFormat="1" ht="25.5" hidden="1" x14ac:dyDescent="0.2">
      <c r="A115" s="48"/>
      <c r="B115" s="47" t="s">
        <v>93</v>
      </c>
      <c r="C115" s="66">
        <v>602</v>
      </c>
      <c r="D115" s="67" t="s">
        <v>94</v>
      </c>
      <c r="E115" s="68"/>
      <c r="F115" s="69">
        <f>F116</f>
        <v>0</v>
      </c>
      <c r="G115" s="69"/>
    </row>
    <row r="116" spans="1:7" s="7" customFormat="1" ht="25.5" hidden="1" x14ac:dyDescent="0.2">
      <c r="A116" s="48"/>
      <c r="B116" s="47" t="s">
        <v>31</v>
      </c>
      <c r="C116" s="66">
        <v>602</v>
      </c>
      <c r="D116" s="67" t="s">
        <v>94</v>
      </c>
      <c r="E116" s="68">
        <v>200</v>
      </c>
      <c r="F116" s="69">
        <f>F117</f>
        <v>0</v>
      </c>
      <c r="G116" s="69"/>
    </row>
    <row r="117" spans="1:7" s="7" customFormat="1" ht="25.5" hidden="1" x14ac:dyDescent="0.2">
      <c r="A117" s="48"/>
      <c r="B117" s="47" t="s">
        <v>32</v>
      </c>
      <c r="C117" s="66">
        <v>602</v>
      </c>
      <c r="D117" s="67" t="s">
        <v>94</v>
      </c>
      <c r="E117" s="68">
        <v>240</v>
      </c>
      <c r="F117" s="69"/>
      <c r="G117" s="69"/>
    </row>
    <row r="118" spans="1:7" s="7" customFormat="1" hidden="1" x14ac:dyDescent="0.2">
      <c r="A118" s="145"/>
      <c r="B118" s="62" t="s">
        <v>101</v>
      </c>
      <c r="C118" s="63">
        <v>605</v>
      </c>
      <c r="D118" s="64"/>
      <c r="E118" s="147"/>
      <c r="F118" s="65">
        <f>F119</f>
        <v>0</v>
      </c>
      <c r="G118" s="65">
        <f>G119</f>
        <v>0</v>
      </c>
    </row>
    <row r="119" spans="1:7" s="7" customFormat="1" hidden="1" x14ac:dyDescent="0.2">
      <c r="A119" s="48"/>
      <c r="B119" s="47" t="s">
        <v>38</v>
      </c>
      <c r="C119" s="66">
        <v>605</v>
      </c>
      <c r="D119" s="67">
        <v>9000000000</v>
      </c>
      <c r="E119" s="68"/>
      <c r="F119" s="69">
        <f>F120</f>
        <v>0</v>
      </c>
      <c r="G119" s="69">
        <f>G120</f>
        <v>0</v>
      </c>
    </row>
    <row r="120" spans="1:7" s="7" customFormat="1" ht="25.5" hidden="1" x14ac:dyDescent="0.2">
      <c r="A120" s="48"/>
      <c r="B120" s="26" t="s">
        <v>113</v>
      </c>
      <c r="C120" s="66">
        <v>605</v>
      </c>
      <c r="D120" s="67">
        <v>9060000000</v>
      </c>
      <c r="E120" s="68"/>
      <c r="F120" s="69">
        <f>F121</f>
        <v>0</v>
      </c>
      <c r="G120" s="69">
        <f t="shared" ref="G120:G121" si="5">G121</f>
        <v>0</v>
      </c>
    </row>
    <row r="121" spans="1:7" s="7" customFormat="1" ht="25.5" hidden="1" x14ac:dyDescent="0.2">
      <c r="A121" s="48"/>
      <c r="B121" s="47" t="s">
        <v>100</v>
      </c>
      <c r="C121" s="66">
        <v>605</v>
      </c>
      <c r="D121" s="67">
        <v>9060000000</v>
      </c>
      <c r="E121" s="68">
        <v>200</v>
      </c>
      <c r="F121" s="69">
        <f>F122</f>
        <v>0</v>
      </c>
      <c r="G121" s="69">
        <f t="shared" si="5"/>
        <v>0</v>
      </c>
    </row>
    <row r="122" spans="1:7" s="7" customFormat="1" ht="25.5" hidden="1" x14ac:dyDescent="0.2">
      <c r="A122" s="48"/>
      <c r="B122" s="47" t="s">
        <v>32</v>
      </c>
      <c r="C122" s="66">
        <v>605</v>
      </c>
      <c r="D122" s="67">
        <v>9060000000</v>
      </c>
      <c r="E122" s="68">
        <v>240</v>
      </c>
      <c r="F122" s="69">
        <v>0</v>
      </c>
      <c r="G122" s="69">
        <v>0</v>
      </c>
    </row>
    <row r="123" spans="1:7" s="7" customFormat="1" ht="52.5" hidden="1" customHeight="1" x14ac:dyDescent="0.2">
      <c r="A123" s="48"/>
      <c r="B123" s="47" t="s">
        <v>127</v>
      </c>
      <c r="C123" s="66">
        <v>503</v>
      </c>
      <c r="D123" s="67">
        <v>4500000000</v>
      </c>
      <c r="E123" s="68"/>
      <c r="F123" s="69">
        <f>F124</f>
        <v>0</v>
      </c>
      <c r="G123" s="69">
        <f>G124</f>
        <v>0</v>
      </c>
    </row>
    <row r="124" spans="1:7" s="7" customFormat="1" ht="28.5" hidden="1" customHeight="1" x14ac:dyDescent="0.2">
      <c r="A124" s="48"/>
      <c r="B124" s="47" t="s">
        <v>31</v>
      </c>
      <c r="C124" s="66">
        <v>503</v>
      </c>
      <c r="D124" s="67">
        <v>4500000000</v>
      </c>
      <c r="E124" s="68">
        <v>200</v>
      </c>
      <c r="F124" s="69">
        <f>F125</f>
        <v>0</v>
      </c>
      <c r="G124" s="69">
        <f>G125</f>
        <v>0</v>
      </c>
    </row>
    <row r="125" spans="1:7" s="7" customFormat="1" ht="40.5" hidden="1" customHeight="1" x14ac:dyDescent="0.2">
      <c r="A125" s="48"/>
      <c r="B125" s="47" t="s">
        <v>32</v>
      </c>
      <c r="C125" s="66">
        <v>503</v>
      </c>
      <c r="D125" s="67">
        <v>4500000000</v>
      </c>
      <c r="E125" s="68">
        <v>240</v>
      </c>
      <c r="F125" s="69"/>
      <c r="G125" s="69"/>
    </row>
    <row r="126" spans="1:7" s="7" customFormat="1" ht="15.75" customHeight="1" x14ac:dyDescent="0.2">
      <c r="A126" s="48"/>
      <c r="B126" s="62" t="s">
        <v>128</v>
      </c>
      <c r="C126" s="63">
        <v>702</v>
      </c>
      <c r="D126" s="67"/>
      <c r="E126" s="68"/>
      <c r="F126" s="65">
        <f>F127</f>
        <v>1007.154</v>
      </c>
      <c r="G126" s="65">
        <f>G127</f>
        <v>1007.154</v>
      </c>
    </row>
    <row r="127" spans="1:7" s="7" customFormat="1" ht="48.75" customHeight="1" x14ac:dyDescent="0.2">
      <c r="A127" s="48"/>
      <c r="B127" s="47" t="s">
        <v>244</v>
      </c>
      <c r="C127" s="66">
        <v>702</v>
      </c>
      <c r="D127" s="67">
        <v>3400000000</v>
      </c>
      <c r="E127" s="68"/>
      <c r="F127" s="69">
        <f>F128+F130</f>
        <v>1007.154</v>
      </c>
      <c r="G127" s="69">
        <f>G128+G130</f>
        <v>1007.154</v>
      </c>
    </row>
    <row r="128" spans="1:7" s="7" customFormat="1" ht="50.25" customHeight="1" x14ac:dyDescent="0.2">
      <c r="A128" s="48"/>
      <c r="B128" s="47" t="s">
        <v>29</v>
      </c>
      <c r="C128" s="66">
        <v>702</v>
      </c>
      <c r="D128" s="67">
        <v>3400000000</v>
      </c>
      <c r="E128" s="68">
        <v>100</v>
      </c>
      <c r="F128" s="69">
        <f>F129</f>
        <v>561.46799999999996</v>
      </c>
      <c r="G128" s="69">
        <f>G129</f>
        <v>561.46799999999996</v>
      </c>
    </row>
    <row r="129" spans="1:7" s="7" customFormat="1" ht="15.75" customHeight="1" x14ac:dyDescent="0.2">
      <c r="A129" s="48"/>
      <c r="B129" s="47" t="s">
        <v>56</v>
      </c>
      <c r="C129" s="66">
        <v>702</v>
      </c>
      <c r="D129" s="67">
        <v>3400000000</v>
      </c>
      <c r="E129" s="68">
        <v>110</v>
      </c>
      <c r="F129" s="69">
        <v>561.46799999999996</v>
      </c>
      <c r="G129" s="69">
        <f>SUM(F129)</f>
        <v>561.46799999999996</v>
      </c>
    </row>
    <row r="130" spans="1:7" s="7" customFormat="1" ht="27.75" customHeight="1" x14ac:dyDescent="0.2">
      <c r="A130" s="48"/>
      <c r="B130" s="47" t="s">
        <v>31</v>
      </c>
      <c r="C130" s="66">
        <v>702</v>
      </c>
      <c r="D130" s="67">
        <v>3400000000</v>
      </c>
      <c r="E130" s="68">
        <v>200</v>
      </c>
      <c r="F130" s="69">
        <f>F131</f>
        <v>445.68599999999998</v>
      </c>
      <c r="G130" s="69">
        <f>G131</f>
        <v>445.68599999999998</v>
      </c>
    </row>
    <row r="131" spans="1:7" s="7" customFormat="1" ht="29.25" customHeight="1" x14ac:dyDescent="0.2">
      <c r="A131" s="48"/>
      <c r="B131" s="47" t="s">
        <v>32</v>
      </c>
      <c r="C131" s="66">
        <v>702</v>
      </c>
      <c r="D131" s="67">
        <v>3400000000</v>
      </c>
      <c r="E131" s="68">
        <v>240</v>
      </c>
      <c r="F131" s="69">
        <v>445.68599999999998</v>
      </c>
      <c r="G131" s="69">
        <f>SUM(F131)</f>
        <v>445.68599999999998</v>
      </c>
    </row>
    <row r="132" spans="1:7" x14ac:dyDescent="0.2">
      <c r="A132" s="48">
        <v>0</v>
      </c>
      <c r="B132" s="62" t="s">
        <v>61</v>
      </c>
      <c r="C132" s="63">
        <v>707</v>
      </c>
      <c r="D132" s="64">
        <v>0</v>
      </c>
      <c r="E132" s="147">
        <v>0</v>
      </c>
      <c r="F132" s="65">
        <f>F133</f>
        <v>7.5860000000000003</v>
      </c>
      <c r="G132" s="65"/>
    </row>
    <row r="133" spans="1:7" ht="48.75" customHeight="1" x14ac:dyDescent="0.2">
      <c r="A133" s="48">
        <v>0</v>
      </c>
      <c r="B133" s="47" t="s">
        <v>244</v>
      </c>
      <c r="C133" s="66">
        <v>707</v>
      </c>
      <c r="D133" s="67">
        <v>3400000000</v>
      </c>
      <c r="E133" s="68">
        <v>0</v>
      </c>
      <c r="F133" s="69">
        <f>F139</f>
        <v>7.5860000000000003</v>
      </c>
      <c r="G133" s="69">
        <f>G139</f>
        <v>0</v>
      </c>
    </row>
    <row r="134" spans="1:7" ht="38.25" hidden="1" x14ac:dyDescent="0.2">
      <c r="A134" s="48">
        <v>0</v>
      </c>
      <c r="B134" s="47" t="s">
        <v>47</v>
      </c>
      <c r="C134" s="66">
        <v>707</v>
      </c>
      <c r="D134" s="67" t="s">
        <v>15</v>
      </c>
      <c r="E134" s="68">
        <v>0</v>
      </c>
      <c r="F134" s="69">
        <v>0</v>
      </c>
      <c r="G134" s="69">
        <v>1</v>
      </c>
    </row>
    <row r="135" spans="1:7" ht="51" hidden="1" x14ac:dyDescent="0.2">
      <c r="A135" s="48">
        <v>0</v>
      </c>
      <c r="B135" s="47" t="s">
        <v>41</v>
      </c>
      <c r="C135" s="66">
        <v>707</v>
      </c>
      <c r="D135" s="67" t="s">
        <v>16</v>
      </c>
      <c r="E135" s="68">
        <v>0</v>
      </c>
      <c r="F135" s="69">
        <v>0</v>
      </c>
      <c r="G135" s="69">
        <v>0</v>
      </c>
    </row>
    <row r="136" spans="1:7" ht="51" hidden="1" x14ac:dyDescent="0.2">
      <c r="A136" s="48">
        <v>0</v>
      </c>
      <c r="B136" s="47" t="s">
        <v>41</v>
      </c>
      <c r="C136" s="66">
        <v>707</v>
      </c>
      <c r="D136" s="67" t="s">
        <v>16</v>
      </c>
      <c r="E136" s="68">
        <v>0</v>
      </c>
      <c r="F136" s="69">
        <v>0</v>
      </c>
      <c r="G136" s="69">
        <v>0</v>
      </c>
    </row>
    <row r="137" spans="1:7" ht="51" hidden="1" x14ac:dyDescent="0.2">
      <c r="A137" s="48">
        <v>0</v>
      </c>
      <c r="B137" s="47" t="s">
        <v>41</v>
      </c>
      <c r="C137" s="66">
        <v>707</v>
      </c>
      <c r="D137" s="67" t="s">
        <v>16</v>
      </c>
      <c r="E137" s="68">
        <v>0</v>
      </c>
      <c r="F137" s="69">
        <v>0</v>
      </c>
      <c r="G137" s="69">
        <v>0</v>
      </c>
    </row>
    <row r="138" spans="1:7" ht="51" hidden="1" x14ac:dyDescent="0.2">
      <c r="A138" s="48">
        <v>0</v>
      </c>
      <c r="B138" s="47" t="s">
        <v>41</v>
      </c>
      <c r="C138" s="66">
        <v>707</v>
      </c>
      <c r="D138" s="67" t="s">
        <v>16</v>
      </c>
      <c r="E138" s="68">
        <v>0</v>
      </c>
      <c r="F138" s="69">
        <v>0</v>
      </c>
      <c r="G138" s="69">
        <v>0</v>
      </c>
    </row>
    <row r="139" spans="1:7" ht="17.25" customHeight="1" x14ac:dyDescent="0.2">
      <c r="A139" s="48">
        <v>0</v>
      </c>
      <c r="B139" s="47" t="s">
        <v>36</v>
      </c>
      <c r="C139" s="66">
        <v>707</v>
      </c>
      <c r="D139" s="67">
        <v>3400000000</v>
      </c>
      <c r="E139" s="68">
        <v>500</v>
      </c>
      <c r="F139" s="69">
        <f>F140</f>
        <v>7.5860000000000003</v>
      </c>
      <c r="G139" s="69">
        <f>G140</f>
        <v>0</v>
      </c>
    </row>
    <row r="140" spans="1:7" ht="12" customHeight="1" x14ac:dyDescent="0.2">
      <c r="A140" s="48">
        <v>0</v>
      </c>
      <c r="B140" s="47" t="s">
        <v>37</v>
      </c>
      <c r="C140" s="66">
        <v>707</v>
      </c>
      <c r="D140" s="67">
        <v>3400000000</v>
      </c>
      <c r="E140" s="68">
        <v>540</v>
      </c>
      <c r="F140" s="69">
        <v>7.5860000000000003</v>
      </c>
      <c r="G140" s="69"/>
    </row>
    <row r="141" spans="1:7" ht="63.75" hidden="1" x14ac:dyDescent="0.2">
      <c r="A141" s="48">
        <v>0</v>
      </c>
      <c r="B141" s="47" t="s">
        <v>71</v>
      </c>
      <c r="C141" s="66">
        <v>707</v>
      </c>
      <c r="D141" s="67" t="s">
        <v>81</v>
      </c>
      <c r="E141" s="68">
        <v>0</v>
      </c>
      <c r="F141" s="69">
        <f>F142</f>
        <v>0</v>
      </c>
      <c r="G141" s="69">
        <f>G142</f>
        <v>0</v>
      </c>
    </row>
    <row r="142" spans="1:7" ht="67.5" hidden="1" customHeight="1" x14ac:dyDescent="0.2">
      <c r="A142" s="48">
        <v>0</v>
      </c>
      <c r="B142" s="47" t="s">
        <v>48</v>
      </c>
      <c r="C142" s="66">
        <v>707</v>
      </c>
      <c r="D142" s="67" t="s">
        <v>73</v>
      </c>
      <c r="E142" s="68">
        <v>0</v>
      </c>
      <c r="F142" s="69">
        <f>F145</f>
        <v>0</v>
      </c>
      <c r="G142" s="69">
        <f>G145</f>
        <v>0</v>
      </c>
    </row>
    <row r="143" spans="1:7" ht="63.75" hidden="1" x14ac:dyDescent="0.2">
      <c r="A143" s="48">
        <v>0</v>
      </c>
      <c r="B143" s="47" t="s">
        <v>48</v>
      </c>
      <c r="C143" s="66">
        <v>707</v>
      </c>
      <c r="D143" s="67" t="s">
        <v>17</v>
      </c>
      <c r="E143" s="68">
        <v>0</v>
      </c>
      <c r="F143" s="69">
        <v>0</v>
      </c>
      <c r="G143" s="69">
        <v>0</v>
      </c>
    </row>
    <row r="144" spans="1:7" ht="63.75" hidden="1" x14ac:dyDescent="0.2">
      <c r="A144" s="48">
        <v>0</v>
      </c>
      <c r="B144" s="47" t="s">
        <v>48</v>
      </c>
      <c r="C144" s="66">
        <v>707</v>
      </c>
      <c r="D144" s="67" t="s">
        <v>17</v>
      </c>
      <c r="E144" s="68">
        <v>0</v>
      </c>
      <c r="F144" s="69">
        <v>0</v>
      </c>
      <c r="G144" s="69">
        <v>0</v>
      </c>
    </row>
    <row r="145" spans="1:7" ht="51" hidden="1" x14ac:dyDescent="0.2">
      <c r="A145" s="48">
        <v>0</v>
      </c>
      <c r="B145" s="47" t="s">
        <v>49</v>
      </c>
      <c r="C145" s="66">
        <v>707</v>
      </c>
      <c r="D145" s="67" t="s">
        <v>74</v>
      </c>
      <c r="E145" s="68">
        <v>0</v>
      </c>
      <c r="F145" s="69">
        <f>F146</f>
        <v>0</v>
      </c>
      <c r="G145" s="69">
        <f>G146</f>
        <v>0</v>
      </c>
    </row>
    <row r="146" spans="1:7" ht="25.5" hidden="1" x14ac:dyDescent="0.2">
      <c r="A146" s="48">
        <v>0</v>
      </c>
      <c r="B146" s="47" t="s">
        <v>42</v>
      </c>
      <c r="C146" s="66">
        <v>707</v>
      </c>
      <c r="D146" s="67" t="s">
        <v>74</v>
      </c>
      <c r="E146" s="68">
        <v>600</v>
      </c>
      <c r="F146" s="69">
        <f>F147</f>
        <v>0</v>
      </c>
      <c r="G146" s="69">
        <f>G147</f>
        <v>0</v>
      </c>
    </row>
    <row r="147" spans="1:7" hidden="1" x14ac:dyDescent="0.2">
      <c r="A147" s="48">
        <v>0</v>
      </c>
      <c r="B147" s="47" t="s">
        <v>43</v>
      </c>
      <c r="C147" s="66">
        <v>707</v>
      </c>
      <c r="D147" s="67" t="s">
        <v>74</v>
      </c>
      <c r="E147" s="68">
        <v>620</v>
      </c>
      <c r="F147" s="69"/>
      <c r="G147" s="69"/>
    </row>
    <row r="148" spans="1:7" x14ac:dyDescent="0.2">
      <c r="A148" s="48">
        <v>0</v>
      </c>
      <c r="B148" s="62" t="s">
        <v>50</v>
      </c>
      <c r="C148" s="63">
        <v>801</v>
      </c>
      <c r="D148" s="64">
        <v>0</v>
      </c>
      <c r="E148" s="147">
        <v>0</v>
      </c>
      <c r="F148" s="65">
        <f>F149+F173+F185</f>
        <v>4715.33</v>
      </c>
      <c r="G148" s="65">
        <f>SUM(G149)</f>
        <v>0</v>
      </c>
    </row>
    <row r="149" spans="1:7" ht="50.25" customHeight="1" x14ac:dyDescent="0.2">
      <c r="A149" s="48">
        <v>0</v>
      </c>
      <c r="B149" s="47" t="s">
        <v>244</v>
      </c>
      <c r="C149" s="66">
        <v>801</v>
      </c>
      <c r="D149" s="67">
        <v>3400000000</v>
      </c>
      <c r="E149" s="68">
        <v>0</v>
      </c>
      <c r="F149" s="69">
        <f>F155+F194+F196+F198</f>
        <v>4715.33</v>
      </c>
      <c r="G149" s="69">
        <f>SUM(G155:G199)</f>
        <v>0</v>
      </c>
    </row>
    <row r="150" spans="1:7" ht="38.25" hidden="1" x14ac:dyDescent="0.2">
      <c r="A150" s="48">
        <v>0</v>
      </c>
      <c r="B150" s="47" t="s">
        <v>47</v>
      </c>
      <c r="C150" s="66">
        <v>801</v>
      </c>
      <c r="D150" s="67" t="s">
        <v>15</v>
      </c>
      <c r="E150" s="68">
        <v>0</v>
      </c>
      <c r="F150" s="69">
        <v>0</v>
      </c>
      <c r="G150" s="69">
        <v>0</v>
      </c>
    </row>
    <row r="151" spans="1:7" ht="51" hidden="1" x14ac:dyDescent="0.2">
      <c r="A151" s="48">
        <v>0</v>
      </c>
      <c r="B151" s="47" t="s">
        <v>41</v>
      </c>
      <c r="C151" s="66">
        <v>801</v>
      </c>
      <c r="D151" s="67" t="s">
        <v>18</v>
      </c>
      <c r="E151" s="68">
        <v>0</v>
      </c>
      <c r="F151" s="69">
        <v>0</v>
      </c>
      <c r="G151" s="69">
        <v>0</v>
      </c>
    </row>
    <row r="152" spans="1:7" ht="51" hidden="1" x14ac:dyDescent="0.2">
      <c r="A152" s="48">
        <v>0</v>
      </c>
      <c r="B152" s="47" t="s">
        <v>41</v>
      </c>
      <c r="C152" s="66">
        <v>801</v>
      </c>
      <c r="D152" s="67" t="s">
        <v>18</v>
      </c>
      <c r="E152" s="68">
        <v>0</v>
      </c>
      <c r="F152" s="69">
        <v>0</v>
      </c>
      <c r="G152" s="69">
        <v>0</v>
      </c>
    </row>
    <row r="153" spans="1:7" ht="51" hidden="1" x14ac:dyDescent="0.2">
      <c r="A153" s="48">
        <v>0</v>
      </c>
      <c r="B153" s="47" t="s">
        <v>41</v>
      </c>
      <c r="C153" s="66">
        <v>801</v>
      </c>
      <c r="D153" s="67" t="s">
        <v>18</v>
      </c>
      <c r="E153" s="68">
        <v>0</v>
      </c>
      <c r="F153" s="69">
        <v>0</v>
      </c>
      <c r="G153" s="69">
        <v>0</v>
      </c>
    </row>
    <row r="154" spans="1:7" ht="51" hidden="1" x14ac:dyDescent="0.2">
      <c r="A154" s="48">
        <v>0</v>
      </c>
      <c r="B154" s="47" t="s">
        <v>41</v>
      </c>
      <c r="C154" s="66">
        <v>801</v>
      </c>
      <c r="D154" s="67" t="s">
        <v>18</v>
      </c>
      <c r="E154" s="68">
        <v>0</v>
      </c>
      <c r="F154" s="69">
        <v>0</v>
      </c>
      <c r="G154" s="69">
        <v>0</v>
      </c>
    </row>
    <row r="155" spans="1:7" ht="48.75" customHeight="1" x14ac:dyDescent="0.2">
      <c r="A155" s="48">
        <v>0</v>
      </c>
      <c r="B155" s="47" t="s">
        <v>29</v>
      </c>
      <c r="C155" s="66">
        <v>801</v>
      </c>
      <c r="D155" s="67">
        <v>3400000000</v>
      </c>
      <c r="E155" s="68">
        <v>100</v>
      </c>
      <c r="F155" s="69">
        <f>F156</f>
        <v>2377.1260000000002</v>
      </c>
      <c r="G155" s="69">
        <f>G156</f>
        <v>0</v>
      </c>
    </row>
    <row r="156" spans="1:7" s="10" customFormat="1" ht="14.25" customHeight="1" x14ac:dyDescent="0.2">
      <c r="A156" s="48">
        <v>0</v>
      </c>
      <c r="B156" s="47" t="s">
        <v>56</v>
      </c>
      <c r="C156" s="66">
        <v>801</v>
      </c>
      <c r="D156" s="67">
        <v>3400000000</v>
      </c>
      <c r="E156" s="68">
        <v>110</v>
      </c>
      <c r="F156" s="69">
        <v>2377.1260000000002</v>
      </c>
      <c r="G156" s="69"/>
    </row>
    <row r="157" spans="1:7" s="10" customFormat="1" ht="0.75" hidden="1" customHeight="1" x14ac:dyDescent="0.2">
      <c r="A157" s="48"/>
      <c r="B157" s="47" t="s">
        <v>66</v>
      </c>
      <c r="C157" s="66">
        <v>801</v>
      </c>
      <c r="D157" s="67" t="s">
        <v>18</v>
      </c>
      <c r="E157" s="68">
        <v>400</v>
      </c>
      <c r="F157" s="69"/>
      <c r="G157" s="69"/>
    </row>
    <row r="158" spans="1:7" s="10" customFormat="1" ht="38.25" hidden="1" x14ac:dyDescent="0.2">
      <c r="A158" s="48"/>
      <c r="B158" s="47" t="s">
        <v>99</v>
      </c>
      <c r="C158" s="66">
        <v>801</v>
      </c>
      <c r="D158" s="67" t="s">
        <v>18</v>
      </c>
      <c r="E158" s="68">
        <v>460</v>
      </c>
      <c r="F158" s="69"/>
      <c r="G158" s="69"/>
    </row>
    <row r="159" spans="1:7" ht="63.75" hidden="1" x14ac:dyDescent="0.2">
      <c r="A159" s="48">
        <v>0</v>
      </c>
      <c r="B159" s="47" t="s">
        <v>71</v>
      </c>
      <c r="C159" s="66">
        <v>801</v>
      </c>
      <c r="D159" s="67" t="s">
        <v>75</v>
      </c>
      <c r="E159" s="68">
        <v>0</v>
      </c>
      <c r="F159" s="69">
        <f>F160</f>
        <v>0</v>
      </c>
      <c r="G159" s="69">
        <f>G160</f>
        <v>0</v>
      </c>
    </row>
    <row r="160" spans="1:7" ht="75" hidden="1" customHeight="1" x14ac:dyDescent="0.2">
      <c r="A160" s="48">
        <v>0</v>
      </c>
      <c r="B160" s="47" t="s">
        <v>48</v>
      </c>
      <c r="C160" s="66">
        <v>801</v>
      </c>
      <c r="D160" s="67" t="s">
        <v>76</v>
      </c>
      <c r="E160" s="68">
        <v>0</v>
      </c>
      <c r="F160" s="69">
        <f>F163</f>
        <v>0</v>
      </c>
      <c r="G160" s="69">
        <f>G163</f>
        <v>0</v>
      </c>
    </row>
    <row r="161" spans="1:7" ht="63.75" hidden="1" x14ac:dyDescent="0.2">
      <c r="A161" s="48">
        <v>0</v>
      </c>
      <c r="B161" s="47" t="s">
        <v>48</v>
      </c>
      <c r="C161" s="66">
        <v>801</v>
      </c>
      <c r="D161" s="67" t="s">
        <v>19</v>
      </c>
      <c r="E161" s="68">
        <v>0</v>
      </c>
      <c r="F161" s="69">
        <v>0</v>
      </c>
      <c r="G161" s="69">
        <v>0</v>
      </c>
    </row>
    <row r="162" spans="1:7" ht="0.75" hidden="1" customHeight="1" x14ac:dyDescent="0.2">
      <c r="A162" s="48">
        <v>0</v>
      </c>
      <c r="B162" s="47" t="s">
        <v>48</v>
      </c>
      <c r="C162" s="66">
        <v>801</v>
      </c>
      <c r="D162" s="67" t="s">
        <v>19</v>
      </c>
      <c r="E162" s="68">
        <v>0</v>
      </c>
      <c r="F162" s="69">
        <v>0</v>
      </c>
      <c r="G162" s="69">
        <v>0</v>
      </c>
    </row>
    <row r="163" spans="1:7" ht="56.25" hidden="1" customHeight="1" x14ac:dyDescent="0.2">
      <c r="A163" s="48">
        <v>0</v>
      </c>
      <c r="B163" s="47" t="s">
        <v>49</v>
      </c>
      <c r="C163" s="66">
        <v>801</v>
      </c>
      <c r="D163" s="67" t="s">
        <v>77</v>
      </c>
      <c r="E163" s="68">
        <v>0</v>
      </c>
      <c r="F163" s="69">
        <f>F164</f>
        <v>0</v>
      </c>
      <c r="G163" s="69">
        <f>G164</f>
        <v>0</v>
      </c>
    </row>
    <row r="164" spans="1:7" ht="40.5" hidden="1" customHeight="1" x14ac:dyDescent="0.2">
      <c r="A164" s="48">
        <v>0</v>
      </c>
      <c r="B164" s="47" t="s">
        <v>42</v>
      </c>
      <c r="C164" s="66">
        <v>801</v>
      </c>
      <c r="D164" s="67" t="s">
        <v>77</v>
      </c>
      <c r="E164" s="68">
        <v>600</v>
      </c>
      <c r="F164" s="69">
        <f>F165</f>
        <v>0</v>
      </c>
      <c r="G164" s="69">
        <f>G165</f>
        <v>0</v>
      </c>
    </row>
    <row r="165" spans="1:7" s="10" customFormat="1" hidden="1" x14ac:dyDescent="0.2">
      <c r="A165" s="48">
        <v>0</v>
      </c>
      <c r="B165" s="47" t="s">
        <v>43</v>
      </c>
      <c r="C165" s="66">
        <v>801</v>
      </c>
      <c r="D165" s="67" t="s">
        <v>77</v>
      </c>
      <c r="E165" s="68">
        <v>620</v>
      </c>
      <c r="F165" s="69"/>
      <c r="G165" s="69"/>
    </row>
    <row r="166" spans="1:7" ht="63.75" hidden="1" x14ac:dyDescent="0.2">
      <c r="A166" s="48">
        <v>0</v>
      </c>
      <c r="B166" s="47" t="s">
        <v>71</v>
      </c>
      <c r="C166" s="66">
        <v>801</v>
      </c>
      <c r="D166" s="67" t="s">
        <v>78</v>
      </c>
      <c r="E166" s="68">
        <v>0</v>
      </c>
      <c r="F166" s="69">
        <f>F167</f>
        <v>0</v>
      </c>
      <c r="G166" s="69">
        <f>G167</f>
        <v>0</v>
      </c>
    </row>
    <row r="167" spans="1:7" ht="68.849999999999994" hidden="1" customHeight="1" x14ac:dyDescent="0.2">
      <c r="A167" s="48">
        <v>0</v>
      </c>
      <c r="B167" s="47" t="s">
        <v>48</v>
      </c>
      <c r="C167" s="66">
        <v>801</v>
      </c>
      <c r="D167" s="67" t="s">
        <v>79</v>
      </c>
      <c r="E167" s="68">
        <v>0</v>
      </c>
      <c r="F167" s="69">
        <f>F170</f>
        <v>0</v>
      </c>
      <c r="G167" s="69">
        <f>G170</f>
        <v>0</v>
      </c>
    </row>
    <row r="168" spans="1:7" ht="63.75" hidden="1" x14ac:dyDescent="0.2">
      <c r="A168" s="48">
        <v>0</v>
      </c>
      <c r="B168" s="47" t="s">
        <v>48</v>
      </c>
      <c r="C168" s="66">
        <v>801</v>
      </c>
      <c r="D168" s="67" t="s">
        <v>20</v>
      </c>
      <c r="E168" s="68">
        <v>0</v>
      </c>
      <c r="F168" s="69">
        <v>0</v>
      </c>
      <c r="G168" s="69">
        <v>0</v>
      </c>
    </row>
    <row r="169" spans="1:7" ht="63.75" hidden="1" x14ac:dyDescent="0.2">
      <c r="A169" s="48">
        <v>0</v>
      </c>
      <c r="B169" s="47" t="s">
        <v>48</v>
      </c>
      <c r="C169" s="66">
        <v>801</v>
      </c>
      <c r="D169" s="67" t="s">
        <v>20</v>
      </c>
      <c r="E169" s="68">
        <v>0</v>
      </c>
      <c r="F169" s="69">
        <v>0</v>
      </c>
      <c r="G169" s="69">
        <v>0</v>
      </c>
    </row>
    <row r="170" spans="1:7" ht="51.75" hidden="1" customHeight="1" x14ac:dyDescent="0.2">
      <c r="A170" s="48">
        <v>0</v>
      </c>
      <c r="B170" s="47" t="s">
        <v>49</v>
      </c>
      <c r="C170" s="66">
        <v>801</v>
      </c>
      <c r="D170" s="67" t="s">
        <v>80</v>
      </c>
      <c r="E170" s="68">
        <v>0</v>
      </c>
      <c r="F170" s="69">
        <f>F171</f>
        <v>0</v>
      </c>
      <c r="G170" s="69">
        <f>G171</f>
        <v>0</v>
      </c>
    </row>
    <row r="171" spans="1:7" ht="37.5" hidden="1" customHeight="1" x14ac:dyDescent="0.2">
      <c r="A171" s="48">
        <v>0</v>
      </c>
      <c r="B171" s="47" t="s">
        <v>42</v>
      </c>
      <c r="C171" s="66">
        <v>801</v>
      </c>
      <c r="D171" s="67" t="s">
        <v>80</v>
      </c>
      <c r="E171" s="68">
        <v>600</v>
      </c>
      <c r="F171" s="69">
        <f>F172</f>
        <v>0</v>
      </c>
      <c r="G171" s="69">
        <f>G172</f>
        <v>0</v>
      </c>
    </row>
    <row r="172" spans="1:7" s="10" customFormat="1" hidden="1" x14ac:dyDescent="0.2">
      <c r="A172" s="48">
        <v>0</v>
      </c>
      <c r="B172" s="73" t="s">
        <v>43</v>
      </c>
      <c r="C172" s="66">
        <v>801</v>
      </c>
      <c r="D172" s="67" t="s">
        <v>80</v>
      </c>
      <c r="E172" s="68">
        <v>620</v>
      </c>
      <c r="F172" s="69"/>
      <c r="G172" s="69"/>
    </row>
    <row r="173" spans="1:7" s="10" customFormat="1" hidden="1" x14ac:dyDescent="0.2">
      <c r="A173" s="48"/>
      <c r="B173" s="47" t="s">
        <v>38</v>
      </c>
      <c r="C173" s="66">
        <v>801</v>
      </c>
      <c r="D173" s="67">
        <v>9000000000</v>
      </c>
      <c r="E173" s="68"/>
      <c r="F173" s="69">
        <f>F174</f>
        <v>0</v>
      </c>
      <c r="G173" s="69">
        <f>G174</f>
        <v>0</v>
      </c>
    </row>
    <row r="174" spans="1:7" s="10" customFormat="1" ht="63.75" hidden="1" x14ac:dyDescent="0.2">
      <c r="A174" s="48"/>
      <c r="B174" s="47" t="s">
        <v>62</v>
      </c>
      <c r="C174" s="66">
        <v>801</v>
      </c>
      <c r="D174" s="67" t="s">
        <v>65</v>
      </c>
      <c r="E174" s="68"/>
      <c r="F174" s="69">
        <f t="shared" ref="F174:G176" si="6">F175</f>
        <v>0</v>
      </c>
      <c r="G174" s="69">
        <f t="shared" si="6"/>
        <v>0</v>
      </c>
    </row>
    <row r="175" spans="1:7" s="10" customFormat="1" ht="76.5" hidden="1" x14ac:dyDescent="0.2">
      <c r="A175" s="48"/>
      <c r="B175" s="47" t="s">
        <v>91</v>
      </c>
      <c r="C175" s="66">
        <v>801</v>
      </c>
      <c r="D175" s="67" t="s">
        <v>90</v>
      </c>
      <c r="E175" s="68"/>
      <c r="F175" s="69">
        <f t="shared" si="6"/>
        <v>0</v>
      </c>
      <c r="G175" s="69">
        <f t="shared" si="6"/>
        <v>0</v>
      </c>
    </row>
    <row r="176" spans="1:7" s="10" customFormat="1" ht="25.5" hidden="1" x14ac:dyDescent="0.2">
      <c r="A176" s="48"/>
      <c r="B176" s="47" t="s">
        <v>42</v>
      </c>
      <c r="C176" s="66">
        <v>801</v>
      </c>
      <c r="D176" s="67" t="s">
        <v>90</v>
      </c>
      <c r="E176" s="68">
        <v>600</v>
      </c>
      <c r="F176" s="69">
        <f t="shared" si="6"/>
        <v>0</v>
      </c>
      <c r="G176" s="69">
        <f t="shared" si="6"/>
        <v>0</v>
      </c>
    </row>
    <row r="177" spans="1:7" s="10" customFormat="1" hidden="1" x14ac:dyDescent="0.2">
      <c r="A177" s="48"/>
      <c r="B177" s="47" t="s">
        <v>43</v>
      </c>
      <c r="C177" s="66">
        <v>801</v>
      </c>
      <c r="D177" s="67" t="s">
        <v>90</v>
      </c>
      <c r="E177" s="68">
        <v>620</v>
      </c>
      <c r="F177" s="69"/>
      <c r="G177" s="69"/>
    </row>
    <row r="178" spans="1:7" s="11" customFormat="1" hidden="1" x14ac:dyDescent="0.2">
      <c r="A178" s="145"/>
      <c r="B178" s="62" t="s">
        <v>86</v>
      </c>
      <c r="C178" s="63">
        <v>900</v>
      </c>
      <c r="D178" s="64"/>
      <c r="E178" s="147"/>
      <c r="F178" s="65">
        <f>F179</f>
        <v>0</v>
      </c>
      <c r="G178" s="65">
        <f>G179</f>
        <v>0</v>
      </c>
    </row>
    <row r="179" spans="1:7" s="11" customFormat="1" ht="0.75" hidden="1" customHeight="1" x14ac:dyDescent="0.2">
      <c r="A179" s="145"/>
      <c r="B179" s="74" t="s">
        <v>87</v>
      </c>
      <c r="C179" s="63">
        <v>909</v>
      </c>
      <c r="D179" s="64"/>
      <c r="E179" s="147"/>
      <c r="F179" s="65">
        <f>F180</f>
        <v>0</v>
      </c>
      <c r="G179" s="65">
        <f t="shared" ref="G179:G180" si="7">G180</f>
        <v>0</v>
      </c>
    </row>
    <row r="180" spans="1:7" ht="38.25" hidden="1" x14ac:dyDescent="0.2">
      <c r="A180" s="48"/>
      <c r="B180" s="47" t="s">
        <v>82</v>
      </c>
      <c r="C180" s="66">
        <v>909</v>
      </c>
      <c r="D180" s="67">
        <v>900000000</v>
      </c>
      <c r="E180" s="68"/>
      <c r="F180" s="69">
        <f>F181</f>
        <v>0</v>
      </c>
      <c r="G180" s="69">
        <f t="shared" si="7"/>
        <v>0</v>
      </c>
    </row>
    <row r="181" spans="1:7" ht="63.75" hidden="1" x14ac:dyDescent="0.2">
      <c r="A181" s="48"/>
      <c r="B181" s="47" t="s">
        <v>51</v>
      </c>
      <c r="C181" s="66">
        <v>909</v>
      </c>
      <c r="D181" s="67" t="s">
        <v>21</v>
      </c>
      <c r="E181" s="68"/>
      <c r="F181" s="69">
        <f>F182</f>
        <v>0</v>
      </c>
      <c r="G181" s="69">
        <f>G184</f>
        <v>0</v>
      </c>
    </row>
    <row r="182" spans="1:7" ht="25.5" hidden="1" x14ac:dyDescent="0.2">
      <c r="A182" s="48"/>
      <c r="B182" s="47" t="s">
        <v>83</v>
      </c>
      <c r="C182" s="66">
        <v>909</v>
      </c>
      <c r="D182" s="67" t="s">
        <v>69</v>
      </c>
      <c r="E182" s="68"/>
      <c r="F182" s="69">
        <f>F183</f>
        <v>0</v>
      </c>
      <c r="G182" s="69"/>
    </row>
    <row r="183" spans="1:7" ht="25.5" hidden="1" x14ac:dyDescent="0.2">
      <c r="A183" s="48"/>
      <c r="B183" s="47" t="s">
        <v>66</v>
      </c>
      <c r="C183" s="66">
        <v>909</v>
      </c>
      <c r="D183" s="67" t="s">
        <v>69</v>
      </c>
      <c r="E183" s="68">
        <v>400</v>
      </c>
      <c r="F183" s="69">
        <f>F184</f>
        <v>0</v>
      </c>
      <c r="G183" s="69"/>
    </row>
    <row r="184" spans="1:7" hidden="1" x14ac:dyDescent="0.2">
      <c r="A184" s="48"/>
      <c r="B184" s="47" t="s">
        <v>67</v>
      </c>
      <c r="C184" s="66">
        <v>909</v>
      </c>
      <c r="D184" s="67" t="s">
        <v>69</v>
      </c>
      <c r="E184" s="68">
        <v>410</v>
      </c>
      <c r="F184" s="69">
        <v>0</v>
      </c>
      <c r="G184" s="69"/>
    </row>
    <row r="185" spans="1:7" ht="0.75" hidden="1" customHeight="1" x14ac:dyDescent="0.2">
      <c r="A185" s="48"/>
      <c r="B185" s="47" t="s">
        <v>96</v>
      </c>
      <c r="C185" s="66">
        <v>801</v>
      </c>
      <c r="D185" s="67">
        <v>900000000</v>
      </c>
      <c r="E185" s="68"/>
      <c r="F185" s="69">
        <f>F186+F190</f>
        <v>0</v>
      </c>
      <c r="G185" s="69">
        <f>G186+G190</f>
        <v>0</v>
      </c>
    </row>
    <row r="186" spans="1:7" ht="63.75" hidden="1" x14ac:dyDescent="0.2">
      <c r="A186" s="48"/>
      <c r="B186" s="47" t="s">
        <v>62</v>
      </c>
      <c r="C186" s="66">
        <v>801</v>
      </c>
      <c r="D186" s="67" t="s">
        <v>22</v>
      </c>
      <c r="E186" s="68"/>
      <c r="F186" s="69">
        <f>F187</f>
        <v>0</v>
      </c>
      <c r="G186" s="69">
        <f>G187</f>
        <v>0</v>
      </c>
    </row>
    <row r="187" spans="1:7" ht="25.5" hidden="1" x14ac:dyDescent="0.2">
      <c r="A187" s="48"/>
      <c r="B187" s="47" t="s">
        <v>70</v>
      </c>
      <c r="C187" s="66">
        <v>801</v>
      </c>
      <c r="D187" s="67" t="s">
        <v>68</v>
      </c>
      <c r="E187" s="68"/>
      <c r="F187" s="69">
        <f>F188</f>
        <v>0</v>
      </c>
      <c r="G187" s="69">
        <f t="shared" ref="G187:G188" si="8">G188</f>
        <v>0</v>
      </c>
    </row>
    <row r="188" spans="1:7" ht="25.5" hidden="1" x14ac:dyDescent="0.2">
      <c r="A188" s="48"/>
      <c r="B188" s="75" t="s">
        <v>66</v>
      </c>
      <c r="C188" s="66">
        <v>801</v>
      </c>
      <c r="D188" s="67" t="s">
        <v>68</v>
      </c>
      <c r="E188" s="68">
        <v>400</v>
      </c>
      <c r="F188" s="69">
        <f>F189</f>
        <v>0</v>
      </c>
      <c r="G188" s="69">
        <f t="shared" si="8"/>
        <v>0</v>
      </c>
    </row>
    <row r="189" spans="1:7" ht="38.25" hidden="1" x14ac:dyDescent="0.2">
      <c r="A189" s="48"/>
      <c r="B189" s="47" t="s">
        <v>107</v>
      </c>
      <c r="C189" s="66">
        <v>801</v>
      </c>
      <c r="D189" s="67" t="s">
        <v>68</v>
      </c>
      <c r="E189" s="68">
        <v>465</v>
      </c>
      <c r="F189" s="69"/>
      <c r="G189" s="69"/>
    </row>
    <row r="190" spans="1:7" ht="89.25" hidden="1" x14ac:dyDescent="0.2">
      <c r="A190" s="48"/>
      <c r="B190" s="47" t="s">
        <v>46</v>
      </c>
      <c r="C190" s="66">
        <v>801</v>
      </c>
      <c r="D190" s="67" t="s">
        <v>85</v>
      </c>
      <c r="E190" s="68"/>
      <c r="F190" s="69">
        <f>F191</f>
        <v>0</v>
      </c>
      <c r="G190" s="69"/>
    </row>
    <row r="191" spans="1:7" ht="51" hidden="1" x14ac:dyDescent="0.2">
      <c r="A191" s="48"/>
      <c r="B191" s="47" t="s">
        <v>98</v>
      </c>
      <c r="C191" s="66">
        <v>801</v>
      </c>
      <c r="D191" s="67" t="s">
        <v>97</v>
      </c>
      <c r="E191" s="68"/>
      <c r="F191" s="69">
        <f>F192</f>
        <v>0</v>
      </c>
      <c r="G191" s="69"/>
    </row>
    <row r="192" spans="1:7" ht="25.5" hidden="1" x14ac:dyDescent="0.2">
      <c r="A192" s="48"/>
      <c r="B192" s="75" t="s">
        <v>66</v>
      </c>
      <c r="C192" s="66">
        <v>801</v>
      </c>
      <c r="D192" s="67" t="s">
        <v>97</v>
      </c>
      <c r="E192" s="68">
        <v>400</v>
      </c>
      <c r="F192" s="69"/>
      <c r="G192" s="69"/>
    </row>
    <row r="193" spans="1:7" ht="38.25" hidden="1" x14ac:dyDescent="0.2">
      <c r="A193" s="48"/>
      <c r="B193" s="47" t="s">
        <v>107</v>
      </c>
      <c r="C193" s="66">
        <v>801</v>
      </c>
      <c r="D193" s="67" t="s">
        <v>97</v>
      </c>
      <c r="E193" s="68">
        <v>465</v>
      </c>
      <c r="F193" s="69"/>
      <c r="G193" s="69"/>
    </row>
    <row r="194" spans="1:7" ht="25.5" customHeight="1" x14ac:dyDescent="0.2">
      <c r="A194" s="48"/>
      <c r="B194" s="47" t="s">
        <v>31</v>
      </c>
      <c r="C194" s="66">
        <v>801</v>
      </c>
      <c r="D194" s="67">
        <v>3400000000</v>
      </c>
      <c r="E194" s="68">
        <v>200</v>
      </c>
      <c r="F194" s="69">
        <f>SUM(F195)</f>
        <v>2264.7489999999998</v>
      </c>
      <c r="G194" s="69">
        <f>SUM(G195)</f>
        <v>0</v>
      </c>
    </row>
    <row r="195" spans="1:7" ht="24" customHeight="1" x14ac:dyDescent="0.2">
      <c r="A195" s="48"/>
      <c r="B195" s="47" t="s">
        <v>32</v>
      </c>
      <c r="C195" s="66">
        <v>801</v>
      </c>
      <c r="D195" s="67">
        <v>3400000000</v>
      </c>
      <c r="E195" s="68">
        <v>240</v>
      </c>
      <c r="F195" s="69">
        <v>2264.7489999999998</v>
      </c>
      <c r="G195" s="69"/>
    </row>
    <row r="196" spans="1:7" x14ac:dyDescent="0.2">
      <c r="A196" s="48"/>
      <c r="B196" s="47" t="s">
        <v>36</v>
      </c>
      <c r="C196" s="66">
        <v>801</v>
      </c>
      <c r="D196" s="67">
        <v>3400000000</v>
      </c>
      <c r="E196" s="68">
        <v>500</v>
      </c>
      <c r="F196" s="69">
        <f>F197</f>
        <v>42.1</v>
      </c>
      <c r="G196" s="69"/>
    </row>
    <row r="197" spans="1:7" x14ac:dyDescent="0.2">
      <c r="A197" s="48"/>
      <c r="B197" s="47" t="s">
        <v>37</v>
      </c>
      <c r="C197" s="66">
        <v>801</v>
      </c>
      <c r="D197" s="67">
        <v>3400000000</v>
      </c>
      <c r="E197" s="68">
        <v>540</v>
      </c>
      <c r="F197" s="69">
        <v>42.1</v>
      </c>
      <c r="G197" s="69"/>
    </row>
    <row r="198" spans="1:7" x14ac:dyDescent="0.2">
      <c r="A198" s="48"/>
      <c r="B198" s="47" t="s">
        <v>33</v>
      </c>
      <c r="C198" s="66">
        <v>801</v>
      </c>
      <c r="D198" s="67">
        <v>3400000000</v>
      </c>
      <c r="E198" s="68">
        <v>800</v>
      </c>
      <c r="F198" s="69">
        <f>F199</f>
        <v>31.355</v>
      </c>
      <c r="G198" s="69"/>
    </row>
    <row r="199" spans="1:7" x14ac:dyDescent="0.2">
      <c r="A199" s="48"/>
      <c r="B199" s="47" t="s">
        <v>34</v>
      </c>
      <c r="C199" s="66">
        <v>801</v>
      </c>
      <c r="D199" s="67">
        <v>3400000000</v>
      </c>
      <c r="E199" s="68">
        <v>850</v>
      </c>
      <c r="F199" s="69">
        <v>31.355</v>
      </c>
      <c r="G199" s="69"/>
    </row>
    <row r="200" spans="1:7" ht="38.25" hidden="1" x14ac:dyDescent="0.2">
      <c r="A200" s="48"/>
      <c r="B200" s="47" t="s">
        <v>103</v>
      </c>
      <c r="C200" s="66">
        <v>1006</v>
      </c>
      <c r="D200" s="67">
        <v>4300070000</v>
      </c>
      <c r="E200" s="68"/>
      <c r="F200" s="69">
        <f>F201</f>
        <v>0</v>
      </c>
      <c r="G200" s="69">
        <f>G202</f>
        <v>0</v>
      </c>
    </row>
    <row r="201" spans="1:7" ht="38.25" hidden="1" x14ac:dyDescent="0.2">
      <c r="A201" s="48"/>
      <c r="B201" s="26" t="s">
        <v>102</v>
      </c>
      <c r="C201" s="66">
        <v>1006</v>
      </c>
      <c r="D201" s="67">
        <v>4300074040</v>
      </c>
      <c r="E201" s="68"/>
      <c r="F201" s="69">
        <f>F202</f>
        <v>0</v>
      </c>
      <c r="G201" s="69">
        <f>G202</f>
        <v>0</v>
      </c>
    </row>
    <row r="202" spans="1:7" ht="25.5" hidden="1" x14ac:dyDescent="0.2">
      <c r="A202" s="48"/>
      <c r="B202" s="47" t="s">
        <v>42</v>
      </c>
      <c r="C202" s="66">
        <v>1006</v>
      </c>
      <c r="D202" s="67">
        <v>4300074040</v>
      </c>
      <c r="E202" s="68">
        <v>600</v>
      </c>
      <c r="F202" s="69">
        <f>F203</f>
        <v>0</v>
      </c>
      <c r="G202" s="69">
        <f>G203</f>
        <v>0</v>
      </c>
    </row>
    <row r="203" spans="1:7" hidden="1" x14ac:dyDescent="0.2">
      <c r="A203" s="48"/>
      <c r="B203" s="47" t="s">
        <v>43</v>
      </c>
      <c r="C203" s="66">
        <v>1006</v>
      </c>
      <c r="D203" s="67">
        <v>4300074040</v>
      </c>
      <c r="E203" s="68">
        <v>620</v>
      </c>
      <c r="F203" s="69"/>
      <c r="G203" s="69"/>
    </row>
    <row r="204" spans="1:7" ht="89.25" hidden="1" x14ac:dyDescent="0.2">
      <c r="A204" s="48"/>
      <c r="B204" s="47" t="s">
        <v>46</v>
      </c>
      <c r="C204" s="66">
        <v>1006</v>
      </c>
      <c r="D204" s="67" t="s">
        <v>104</v>
      </c>
      <c r="E204" s="68"/>
      <c r="F204" s="69">
        <f>F205</f>
        <v>0</v>
      </c>
      <c r="G204" s="69"/>
    </row>
    <row r="205" spans="1:7" ht="38.25" hidden="1" x14ac:dyDescent="0.2">
      <c r="A205" s="48"/>
      <c r="B205" s="47" t="s">
        <v>106</v>
      </c>
      <c r="C205" s="66">
        <v>1006</v>
      </c>
      <c r="D205" s="67" t="s">
        <v>105</v>
      </c>
      <c r="E205" s="68"/>
      <c r="F205" s="69">
        <f>F206</f>
        <v>0</v>
      </c>
      <c r="G205" s="69"/>
    </row>
    <row r="206" spans="1:7" ht="25.5" hidden="1" x14ac:dyDescent="0.2">
      <c r="A206" s="48"/>
      <c r="B206" s="47" t="s">
        <v>42</v>
      </c>
      <c r="C206" s="66">
        <v>1006</v>
      </c>
      <c r="D206" s="67" t="s">
        <v>105</v>
      </c>
      <c r="E206" s="68">
        <v>600</v>
      </c>
      <c r="F206" s="69">
        <f>F207</f>
        <v>0</v>
      </c>
      <c r="G206" s="69"/>
    </row>
    <row r="207" spans="1:7" hidden="1" x14ac:dyDescent="0.2">
      <c r="A207" s="48"/>
      <c r="B207" s="47" t="s">
        <v>43</v>
      </c>
      <c r="C207" s="66">
        <v>1006</v>
      </c>
      <c r="D207" s="67" t="s">
        <v>105</v>
      </c>
      <c r="E207" s="68">
        <v>620</v>
      </c>
      <c r="F207" s="69"/>
      <c r="G207" s="69"/>
    </row>
    <row r="208" spans="1:7" x14ac:dyDescent="0.2">
      <c r="A208" s="48">
        <v>0</v>
      </c>
      <c r="B208" s="62" t="s">
        <v>281</v>
      </c>
      <c r="C208" s="63">
        <v>1003</v>
      </c>
      <c r="D208" s="64"/>
      <c r="E208" s="177">
        <v>0</v>
      </c>
      <c r="F208" s="65">
        <f>SUM(F209)</f>
        <v>145.85</v>
      </c>
      <c r="G208" s="65"/>
    </row>
    <row r="209" spans="1:7" ht="51" x14ac:dyDescent="0.2">
      <c r="A209" s="48"/>
      <c r="B209" s="47" t="s">
        <v>244</v>
      </c>
      <c r="C209" s="66">
        <v>1003</v>
      </c>
      <c r="D209" s="67">
        <v>3400000000</v>
      </c>
      <c r="E209" s="68"/>
      <c r="F209" s="69">
        <f>SUM(F210)</f>
        <v>145.85</v>
      </c>
      <c r="G209" s="69"/>
    </row>
    <row r="210" spans="1:7" ht="25.5" x14ac:dyDescent="0.2">
      <c r="A210" s="48"/>
      <c r="B210" s="47" t="s">
        <v>31</v>
      </c>
      <c r="C210" s="66">
        <v>1003</v>
      </c>
      <c r="D210" s="67">
        <v>3400000000</v>
      </c>
      <c r="E210" s="68">
        <v>200</v>
      </c>
      <c r="F210" s="69">
        <f>SUM(F211)</f>
        <v>145.85</v>
      </c>
      <c r="G210" s="69"/>
    </row>
    <row r="211" spans="1:7" ht="25.5" x14ac:dyDescent="0.2">
      <c r="A211" s="48"/>
      <c r="B211" s="47" t="s">
        <v>32</v>
      </c>
      <c r="C211" s="66">
        <v>1003</v>
      </c>
      <c r="D211" s="67">
        <v>3400000000</v>
      </c>
      <c r="E211" s="68">
        <v>240</v>
      </c>
      <c r="F211" s="69">
        <v>145.85</v>
      </c>
      <c r="G211" s="69"/>
    </row>
    <row r="212" spans="1:7" x14ac:dyDescent="0.2">
      <c r="A212" s="48">
        <v>0</v>
      </c>
      <c r="B212" s="62" t="s">
        <v>52</v>
      </c>
      <c r="C212" s="63">
        <v>1101</v>
      </c>
      <c r="D212" s="64"/>
      <c r="E212" s="147">
        <v>0</v>
      </c>
      <c r="F212" s="65">
        <f>F213</f>
        <v>9.1229999999999993</v>
      </c>
      <c r="G212" s="65">
        <f>G213</f>
        <v>0</v>
      </c>
    </row>
    <row r="213" spans="1:7" ht="51" customHeight="1" x14ac:dyDescent="0.2">
      <c r="A213" s="48">
        <v>0</v>
      </c>
      <c r="B213" s="47" t="s">
        <v>244</v>
      </c>
      <c r="C213" s="66">
        <v>1101</v>
      </c>
      <c r="D213" s="67">
        <v>3400000000</v>
      </c>
      <c r="E213" s="68">
        <v>0</v>
      </c>
      <c r="F213" s="69">
        <f>F219</f>
        <v>9.1229999999999993</v>
      </c>
      <c r="G213" s="69">
        <f>G219</f>
        <v>0</v>
      </c>
    </row>
    <row r="214" spans="1:7" ht="38.25" hidden="1" x14ac:dyDescent="0.2">
      <c r="A214" s="48">
        <v>0</v>
      </c>
      <c r="B214" s="47" t="s">
        <v>47</v>
      </c>
      <c r="C214" s="66">
        <v>1101</v>
      </c>
      <c r="D214" s="67" t="s">
        <v>15</v>
      </c>
      <c r="E214" s="68">
        <v>0</v>
      </c>
      <c r="F214" s="69">
        <v>0</v>
      </c>
      <c r="G214" s="69">
        <v>1</v>
      </c>
    </row>
    <row r="215" spans="1:7" ht="51" hidden="1" x14ac:dyDescent="0.2">
      <c r="A215" s="48">
        <v>0</v>
      </c>
      <c r="B215" s="47" t="s">
        <v>41</v>
      </c>
      <c r="C215" s="66">
        <v>1101</v>
      </c>
      <c r="D215" s="67" t="s">
        <v>23</v>
      </c>
      <c r="E215" s="68">
        <v>0</v>
      </c>
      <c r="F215" s="69">
        <v>0</v>
      </c>
      <c r="G215" s="69">
        <v>0</v>
      </c>
    </row>
    <row r="216" spans="1:7" ht="51" hidden="1" x14ac:dyDescent="0.2">
      <c r="A216" s="48">
        <v>0</v>
      </c>
      <c r="B216" s="47" t="s">
        <v>41</v>
      </c>
      <c r="C216" s="66">
        <v>1101</v>
      </c>
      <c r="D216" s="67" t="s">
        <v>23</v>
      </c>
      <c r="E216" s="68">
        <v>0</v>
      </c>
      <c r="F216" s="69">
        <v>0</v>
      </c>
      <c r="G216" s="69">
        <v>0</v>
      </c>
    </row>
    <row r="217" spans="1:7" ht="51" hidden="1" x14ac:dyDescent="0.2">
      <c r="A217" s="48">
        <v>0</v>
      </c>
      <c r="B217" s="47" t="s">
        <v>41</v>
      </c>
      <c r="C217" s="66">
        <v>1101</v>
      </c>
      <c r="D217" s="67" t="s">
        <v>23</v>
      </c>
      <c r="E217" s="68">
        <v>0</v>
      </c>
      <c r="F217" s="69">
        <v>0</v>
      </c>
      <c r="G217" s="69">
        <v>0</v>
      </c>
    </row>
    <row r="218" spans="1:7" ht="51" hidden="1" x14ac:dyDescent="0.2">
      <c r="A218" s="48">
        <v>0</v>
      </c>
      <c r="B218" s="47" t="s">
        <v>41</v>
      </c>
      <c r="C218" s="66">
        <v>1101</v>
      </c>
      <c r="D218" s="67" t="s">
        <v>23</v>
      </c>
      <c r="E218" s="68">
        <v>0</v>
      </c>
      <c r="F218" s="69">
        <v>0</v>
      </c>
      <c r="G218" s="69">
        <v>0</v>
      </c>
    </row>
    <row r="219" spans="1:7" ht="18" customHeight="1" x14ac:dyDescent="0.2">
      <c r="A219" s="48">
        <v>0</v>
      </c>
      <c r="B219" s="47" t="s">
        <v>36</v>
      </c>
      <c r="C219" s="66">
        <v>1101</v>
      </c>
      <c r="D219" s="67">
        <v>3400000000</v>
      </c>
      <c r="E219" s="68">
        <v>500</v>
      </c>
      <c r="F219" s="69">
        <f>F220</f>
        <v>9.1229999999999993</v>
      </c>
      <c r="G219" s="69">
        <v>0</v>
      </c>
    </row>
    <row r="220" spans="1:7" x14ac:dyDescent="0.2">
      <c r="A220" s="48">
        <v>0</v>
      </c>
      <c r="B220" s="47" t="s">
        <v>37</v>
      </c>
      <c r="C220" s="66">
        <v>1101</v>
      </c>
      <c r="D220" s="67">
        <v>3400000000</v>
      </c>
      <c r="E220" s="68">
        <v>540</v>
      </c>
      <c r="F220" s="69">
        <v>9.1229999999999993</v>
      </c>
      <c r="G220" s="69">
        <v>0</v>
      </c>
    </row>
    <row r="221" spans="1:7" ht="80.25" hidden="1" customHeight="1" x14ac:dyDescent="0.2">
      <c r="A221" s="48"/>
      <c r="B221" s="47" t="s">
        <v>71</v>
      </c>
      <c r="C221" s="66">
        <v>1101</v>
      </c>
      <c r="D221" s="67" t="s">
        <v>72</v>
      </c>
      <c r="E221" s="68"/>
      <c r="F221" s="69" t="e">
        <f>#REF!</f>
        <v>#REF!</v>
      </c>
      <c r="G221" s="69" t="e">
        <f>#REF!</f>
        <v>#REF!</v>
      </c>
    </row>
    <row r="222" spans="1:7" ht="63.75" hidden="1" customHeight="1" x14ac:dyDescent="0.2">
      <c r="A222" s="48"/>
      <c r="B222" s="47" t="s">
        <v>48</v>
      </c>
      <c r="C222" s="66">
        <v>1101</v>
      </c>
      <c r="D222" s="67" t="s">
        <v>84</v>
      </c>
      <c r="E222" s="68"/>
      <c r="F222" s="69" t="e">
        <f>#REF!</f>
        <v>#REF!</v>
      </c>
      <c r="G222" s="69" t="e">
        <f>#REF!</f>
        <v>#REF!</v>
      </c>
    </row>
    <row r="223" spans="1:7" ht="0.75" hidden="1" customHeight="1" x14ac:dyDescent="0.2">
      <c r="A223" s="48"/>
      <c r="B223" s="47" t="s">
        <v>38</v>
      </c>
      <c r="C223" s="66">
        <v>104</v>
      </c>
      <c r="D223" s="67">
        <v>9000000000</v>
      </c>
      <c r="E223" s="68"/>
      <c r="F223" s="69">
        <f t="shared" ref="F223:G225" si="9">F224</f>
        <v>0</v>
      </c>
      <c r="G223" s="69">
        <f t="shared" si="9"/>
        <v>0</v>
      </c>
    </row>
    <row r="224" spans="1:7" ht="85.5" hidden="1" customHeight="1" x14ac:dyDescent="0.2">
      <c r="A224" s="48"/>
      <c r="B224" s="47" t="s">
        <v>117</v>
      </c>
      <c r="C224" s="66">
        <v>104</v>
      </c>
      <c r="D224" s="67">
        <v>9010000000</v>
      </c>
      <c r="E224" s="68"/>
      <c r="F224" s="69">
        <f t="shared" si="9"/>
        <v>0</v>
      </c>
      <c r="G224" s="69">
        <f t="shared" si="9"/>
        <v>0</v>
      </c>
    </row>
    <row r="225" spans="1:7" ht="65.25" hidden="1" customHeight="1" x14ac:dyDescent="0.2">
      <c r="A225" s="48"/>
      <c r="B225" s="47" t="s">
        <v>29</v>
      </c>
      <c r="C225" s="66">
        <v>104</v>
      </c>
      <c r="D225" s="67">
        <v>9010000000</v>
      </c>
      <c r="E225" s="68">
        <v>100</v>
      </c>
      <c r="F225" s="69">
        <f t="shared" si="9"/>
        <v>0</v>
      </c>
      <c r="G225" s="69">
        <f t="shared" si="9"/>
        <v>0</v>
      </c>
    </row>
    <row r="226" spans="1:7" ht="31.5" hidden="1" customHeight="1" x14ac:dyDescent="0.2">
      <c r="A226" s="48"/>
      <c r="B226" s="47" t="s">
        <v>30</v>
      </c>
      <c r="C226" s="66">
        <v>104</v>
      </c>
      <c r="D226" s="67">
        <v>9010000000</v>
      </c>
      <c r="E226" s="68">
        <v>120</v>
      </c>
      <c r="F226" s="69"/>
      <c r="G226" s="69"/>
    </row>
    <row r="227" spans="1:7" ht="51" hidden="1" x14ac:dyDescent="0.2">
      <c r="A227" s="48">
        <v>0</v>
      </c>
      <c r="B227" s="47" t="s">
        <v>41</v>
      </c>
      <c r="C227" s="66">
        <v>1202</v>
      </c>
      <c r="D227" s="67" t="s">
        <v>24</v>
      </c>
      <c r="E227" s="68">
        <v>0</v>
      </c>
      <c r="F227" s="69">
        <v>0</v>
      </c>
      <c r="G227" s="69">
        <v>0</v>
      </c>
    </row>
    <row r="228" spans="1:7" ht="12.75" customHeight="1" x14ac:dyDescent="0.2">
      <c r="A228" s="200" t="s">
        <v>7</v>
      </c>
      <c r="B228" s="201"/>
      <c r="C228" s="201"/>
      <c r="D228" s="201"/>
      <c r="E228" s="202"/>
      <c r="F228" s="65">
        <f>SUM(F15+F19+F35+F43+F48+F61+F67+F73+F77+F87+F93+F126+F132+F148+F208+F212)</f>
        <v>11769.898999999999</v>
      </c>
      <c r="G228" s="65">
        <f>SUM(G61+G73+G126)</f>
        <v>1261.789</v>
      </c>
    </row>
    <row r="229" spans="1:7" hidden="1" x14ac:dyDescent="0.2">
      <c r="A229" s="48">
        <v>0</v>
      </c>
      <c r="B229" s="47" t="s">
        <v>58</v>
      </c>
      <c r="C229" s="66">
        <v>0</v>
      </c>
      <c r="D229" s="67">
        <v>0</v>
      </c>
      <c r="E229" s="68">
        <v>0</v>
      </c>
      <c r="F229" s="69">
        <v>0</v>
      </c>
      <c r="G229" s="69">
        <v>0</v>
      </c>
    </row>
    <row r="230" spans="1:7" hidden="1" x14ac:dyDescent="0.2">
      <c r="A230" s="48">
        <v>0</v>
      </c>
      <c r="B230" s="47" t="s">
        <v>58</v>
      </c>
      <c r="C230" s="66">
        <v>0</v>
      </c>
      <c r="D230" s="67">
        <v>0</v>
      </c>
      <c r="E230" s="68">
        <v>0</v>
      </c>
      <c r="F230" s="69">
        <v>0</v>
      </c>
      <c r="G230" s="69">
        <v>0</v>
      </c>
    </row>
    <row r="231" spans="1:7" hidden="1" x14ac:dyDescent="0.2">
      <c r="A231" s="48">
        <v>0</v>
      </c>
      <c r="B231" s="47" t="s">
        <v>58</v>
      </c>
      <c r="C231" s="66">
        <v>0</v>
      </c>
      <c r="D231" s="67">
        <v>0</v>
      </c>
      <c r="E231" s="68">
        <v>0</v>
      </c>
      <c r="F231" s="69">
        <v>0</v>
      </c>
      <c r="G231" s="69">
        <v>0</v>
      </c>
    </row>
    <row r="232" spans="1:7" hidden="1" x14ac:dyDescent="0.2">
      <c r="A232" s="48">
        <v>0</v>
      </c>
      <c r="B232" s="47" t="s">
        <v>58</v>
      </c>
      <c r="C232" s="66">
        <v>0</v>
      </c>
      <c r="D232" s="67">
        <v>0</v>
      </c>
      <c r="E232" s="68">
        <v>0</v>
      </c>
      <c r="F232" s="69">
        <v>0</v>
      </c>
      <c r="G232" s="69">
        <v>0</v>
      </c>
    </row>
    <row r="233" spans="1:7" hidden="1" x14ac:dyDescent="0.2">
      <c r="A233" s="48">
        <v>0</v>
      </c>
      <c r="B233" s="47" t="s">
        <v>58</v>
      </c>
      <c r="C233" s="66">
        <v>0</v>
      </c>
      <c r="D233" s="67">
        <v>0</v>
      </c>
      <c r="E233" s="68">
        <v>0</v>
      </c>
      <c r="F233" s="69">
        <v>0</v>
      </c>
      <c r="G233" s="69">
        <v>0</v>
      </c>
    </row>
    <row r="234" spans="1:7" hidden="1" x14ac:dyDescent="0.2">
      <c r="A234" s="48">
        <v>0</v>
      </c>
      <c r="B234" s="47" t="s">
        <v>58</v>
      </c>
      <c r="C234" s="66">
        <v>0</v>
      </c>
      <c r="D234" s="67">
        <v>0</v>
      </c>
      <c r="E234" s="68">
        <v>0</v>
      </c>
      <c r="F234" s="69">
        <v>0</v>
      </c>
      <c r="G234" s="69">
        <v>0</v>
      </c>
    </row>
    <row r="235" spans="1:7" hidden="1" x14ac:dyDescent="0.2">
      <c r="A235" s="48">
        <v>0</v>
      </c>
      <c r="B235" s="47" t="s">
        <v>58</v>
      </c>
      <c r="C235" s="66">
        <v>0</v>
      </c>
      <c r="D235" s="67">
        <v>0</v>
      </c>
      <c r="E235" s="68">
        <v>0</v>
      </c>
      <c r="F235" s="69">
        <v>0</v>
      </c>
      <c r="G235" s="69">
        <v>0</v>
      </c>
    </row>
    <row r="236" spans="1:7" hidden="1" x14ac:dyDescent="0.2">
      <c r="A236" s="48">
        <v>0</v>
      </c>
      <c r="B236" s="47" t="s">
        <v>58</v>
      </c>
      <c r="C236" s="66">
        <v>0</v>
      </c>
      <c r="D236" s="67">
        <v>0</v>
      </c>
      <c r="E236" s="68">
        <v>0</v>
      </c>
      <c r="F236" s="69">
        <v>0</v>
      </c>
      <c r="G236" s="69">
        <v>0</v>
      </c>
    </row>
    <row r="237" spans="1:7" hidden="1" x14ac:dyDescent="0.2">
      <c r="A237" s="48">
        <v>0</v>
      </c>
      <c r="B237" s="47" t="s">
        <v>58</v>
      </c>
      <c r="C237" s="66">
        <v>0</v>
      </c>
      <c r="D237" s="67">
        <v>0</v>
      </c>
      <c r="E237" s="68">
        <v>0</v>
      </c>
      <c r="F237" s="69">
        <v>0</v>
      </c>
      <c r="G237" s="69">
        <v>0</v>
      </c>
    </row>
    <row r="238" spans="1:7" hidden="1" x14ac:dyDescent="0.2">
      <c r="A238" s="48">
        <v>0</v>
      </c>
      <c r="B238" s="47" t="s">
        <v>58</v>
      </c>
      <c r="C238" s="66">
        <v>0</v>
      </c>
      <c r="D238" s="67">
        <v>0</v>
      </c>
      <c r="E238" s="68">
        <v>0</v>
      </c>
      <c r="F238" s="69">
        <v>0</v>
      </c>
      <c r="G238" s="69">
        <v>0</v>
      </c>
    </row>
    <row r="240" spans="1:7" x14ac:dyDescent="0.2">
      <c r="F240" s="78"/>
      <c r="G240" s="78"/>
    </row>
    <row r="241" spans="6:7" x14ac:dyDescent="0.2">
      <c r="F241" s="78"/>
      <c r="G241" s="78"/>
    </row>
  </sheetData>
  <dataConsolidate link="1"/>
  <mergeCells count="13">
    <mergeCell ref="A228:E228"/>
    <mergeCell ref="A10:A12"/>
    <mergeCell ref="B10:B12"/>
    <mergeCell ref="C10:C12"/>
    <mergeCell ref="D10:D12"/>
    <mergeCell ref="E10:E12"/>
    <mergeCell ref="F10:G11"/>
    <mergeCell ref="A1:G1"/>
    <mergeCell ref="A2:G2"/>
    <mergeCell ref="A3:G3"/>
    <mergeCell ref="A4:G4"/>
    <mergeCell ref="A5:G5"/>
    <mergeCell ref="A8:G8"/>
  </mergeCells>
  <pageMargins left="0" right="0" top="0" bottom="0" header="0" footer="0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5841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35841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50"/>
  <sheetViews>
    <sheetView showZeros="0" view="pageBreakPreview" topLeftCell="B45" zoomScaleNormal="100" zoomScaleSheetLayoutView="100" workbookViewId="0">
      <selection activeCell="B15" sqref="A15:XFD15"/>
    </sheetView>
  </sheetViews>
  <sheetFormatPr defaultRowHeight="12.75" x14ac:dyDescent="0.2"/>
  <cols>
    <col min="1" max="1" width="5.7109375" style="76" hidden="1" customWidth="1"/>
    <col min="2" max="2" width="93.28515625" style="76" customWidth="1"/>
    <col min="3" max="3" width="7.140625" style="76" customWidth="1"/>
    <col min="4" max="4" width="8.5703125" style="77" customWidth="1"/>
    <col min="5" max="5" width="11.140625" style="77" customWidth="1"/>
    <col min="6" max="6" width="5.5703125" style="77" customWidth="1"/>
    <col min="7" max="7" width="9.85546875" style="76" customWidth="1"/>
    <col min="8" max="8" width="12" style="76" customWidth="1"/>
    <col min="9" max="9" width="13.5703125" customWidth="1"/>
    <col min="10" max="10" width="9.140625" customWidth="1"/>
  </cols>
  <sheetData>
    <row r="1" spans="1:8" x14ac:dyDescent="0.2">
      <c r="A1" s="187" t="s">
        <v>277</v>
      </c>
      <c r="B1" s="187"/>
      <c r="C1" s="187"/>
      <c r="D1" s="187"/>
      <c r="E1" s="187"/>
      <c r="F1" s="187"/>
      <c r="G1" s="187"/>
      <c r="H1" s="187"/>
    </row>
    <row r="2" spans="1:8" x14ac:dyDescent="0.2">
      <c r="A2" s="187" t="s">
        <v>119</v>
      </c>
      <c r="B2" s="187"/>
      <c r="C2" s="187"/>
      <c r="D2" s="187"/>
      <c r="E2" s="187"/>
      <c r="F2" s="187"/>
      <c r="G2" s="187"/>
      <c r="H2" s="187"/>
    </row>
    <row r="3" spans="1:8" x14ac:dyDescent="0.2">
      <c r="A3" s="187" t="s">
        <v>124</v>
      </c>
      <c r="B3" s="187"/>
      <c r="C3" s="187"/>
      <c r="D3" s="187"/>
      <c r="E3" s="187"/>
      <c r="F3" s="187"/>
      <c r="G3" s="187"/>
      <c r="H3" s="187"/>
    </row>
    <row r="4" spans="1:8" x14ac:dyDescent="0.2">
      <c r="A4" s="187" t="s">
        <v>125</v>
      </c>
      <c r="B4" s="187"/>
      <c r="C4" s="187"/>
      <c r="D4" s="187"/>
      <c r="E4" s="187"/>
      <c r="F4" s="187"/>
      <c r="G4" s="187"/>
      <c r="H4" s="187"/>
    </row>
    <row r="5" spans="1:8" x14ac:dyDescent="0.2">
      <c r="A5" s="187" t="s">
        <v>240</v>
      </c>
      <c r="B5" s="187"/>
      <c r="C5" s="187"/>
      <c r="D5" s="187"/>
      <c r="E5" s="187"/>
      <c r="F5" s="187"/>
      <c r="G5" s="187"/>
      <c r="H5" s="187"/>
    </row>
    <row r="6" spans="1:8" x14ac:dyDescent="0.2">
      <c r="A6" s="37"/>
      <c r="B6" s="37"/>
      <c r="C6" s="143"/>
      <c r="D6" s="37"/>
      <c r="E6" s="37"/>
      <c r="F6" s="37"/>
      <c r="G6" s="37"/>
      <c r="H6" s="37"/>
    </row>
    <row r="7" spans="1:8" ht="34.5" hidden="1" customHeight="1" x14ac:dyDescent="0.2">
      <c r="A7" s="48">
        <v>0</v>
      </c>
      <c r="B7" s="49" t="s">
        <v>0</v>
      </c>
      <c r="C7" s="49"/>
      <c r="D7" s="50">
        <v>0</v>
      </c>
      <c r="E7" s="51">
        <v>0</v>
      </c>
      <c r="F7" s="51">
        <v>0</v>
      </c>
      <c r="G7" s="52">
        <v>0</v>
      </c>
      <c r="H7" s="52">
        <v>0</v>
      </c>
    </row>
    <row r="8" spans="1:8" ht="44.25" customHeight="1" x14ac:dyDescent="0.2">
      <c r="A8" s="188" t="s">
        <v>273</v>
      </c>
      <c r="B8" s="188"/>
      <c r="C8" s="188"/>
      <c r="D8" s="188"/>
      <c r="E8" s="188"/>
      <c r="F8" s="188"/>
      <c r="G8" s="188"/>
      <c r="H8" s="188"/>
    </row>
    <row r="9" spans="1:8" ht="0.75" customHeight="1" x14ac:dyDescent="0.2">
      <c r="A9" s="53"/>
      <c r="B9" s="54"/>
      <c r="C9" s="54"/>
      <c r="D9" s="55"/>
      <c r="E9" s="55"/>
      <c r="F9" s="55"/>
      <c r="G9" s="55"/>
      <c r="H9" s="37"/>
    </row>
    <row r="10" spans="1:8" ht="12.75" customHeight="1" x14ac:dyDescent="0.2">
      <c r="A10" s="209"/>
      <c r="B10" s="204" t="s">
        <v>8</v>
      </c>
      <c r="C10" s="205" t="s">
        <v>257</v>
      </c>
      <c r="D10" s="205" t="s">
        <v>258</v>
      </c>
      <c r="E10" s="205" t="s">
        <v>3</v>
      </c>
      <c r="F10" s="205" t="s">
        <v>4</v>
      </c>
      <c r="G10" s="196" t="s">
        <v>118</v>
      </c>
      <c r="H10" s="197"/>
    </row>
    <row r="11" spans="1:8" x14ac:dyDescent="0.2">
      <c r="A11" s="210"/>
      <c r="B11" s="204"/>
      <c r="C11" s="205"/>
      <c r="D11" s="205"/>
      <c r="E11" s="205"/>
      <c r="F11" s="200"/>
      <c r="G11" s="198"/>
      <c r="H11" s="199"/>
    </row>
    <row r="12" spans="1:8" ht="140.25" x14ac:dyDescent="0.2">
      <c r="A12" s="211"/>
      <c r="B12" s="204"/>
      <c r="C12" s="205"/>
      <c r="D12" s="205"/>
      <c r="E12" s="205"/>
      <c r="F12" s="205"/>
      <c r="G12" s="56" t="s">
        <v>5</v>
      </c>
      <c r="H12" s="56" t="s">
        <v>239</v>
      </c>
    </row>
    <row r="13" spans="1:8" hidden="1" x14ac:dyDescent="0.2">
      <c r="A13" s="57"/>
      <c r="B13" s="58"/>
      <c r="C13" s="148"/>
      <c r="D13" s="59" t="s">
        <v>6</v>
      </c>
      <c r="E13" s="60" t="s">
        <v>6</v>
      </c>
      <c r="F13" s="60"/>
      <c r="G13" s="56"/>
      <c r="H13" s="56"/>
    </row>
    <row r="14" spans="1:8" ht="13.5" customHeight="1" x14ac:dyDescent="0.2">
      <c r="A14" s="61"/>
      <c r="B14" s="212" t="s">
        <v>7</v>
      </c>
      <c r="C14" s="213"/>
      <c r="D14" s="213"/>
      <c r="E14" s="213"/>
      <c r="F14" s="214"/>
      <c r="G14" s="65">
        <f>SUM(G15+G62+G69+G76+G91+G131+G154+G215+G220)</f>
        <v>11769.898999999999</v>
      </c>
      <c r="H14" s="65">
        <f>SUM(H15+H62+H69+H76+H91+H131+H154+H220)</f>
        <v>1261.789</v>
      </c>
    </row>
    <row r="15" spans="1:8" ht="16.5" customHeight="1" x14ac:dyDescent="0.2">
      <c r="A15" s="146"/>
      <c r="B15" s="173" t="s">
        <v>25</v>
      </c>
      <c r="C15" s="166" t="s">
        <v>251</v>
      </c>
      <c r="D15" s="169" t="s">
        <v>252</v>
      </c>
      <c r="E15" s="170"/>
      <c r="F15" s="171"/>
      <c r="G15" s="172">
        <f>SUM(G16+G20+G36+G44+G49)</f>
        <v>2133.2759999999998</v>
      </c>
      <c r="H15" s="172">
        <f>SUM(H16+H20+H36+H44+H49)</f>
        <v>0</v>
      </c>
    </row>
    <row r="16" spans="1:8" ht="24.75" customHeight="1" x14ac:dyDescent="0.2">
      <c r="A16" s="146"/>
      <c r="B16" s="149" t="s">
        <v>53</v>
      </c>
      <c r="C16" s="160" t="s">
        <v>251</v>
      </c>
      <c r="D16" s="161" t="s">
        <v>253</v>
      </c>
      <c r="E16" s="150"/>
      <c r="F16" s="150"/>
      <c r="G16" s="65">
        <f>G17</f>
        <v>957.351</v>
      </c>
      <c r="H16" s="65"/>
    </row>
    <row r="17" spans="1:8" ht="27.75" customHeight="1" x14ac:dyDescent="0.2">
      <c r="A17" s="146"/>
      <c r="B17" s="151" t="s">
        <v>244</v>
      </c>
      <c r="C17" s="162" t="s">
        <v>251</v>
      </c>
      <c r="D17" s="163" t="s">
        <v>253</v>
      </c>
      <c r="E17" s="153">
        <v>3400000000</v>
      </c>
      <c r="F17" s="150"/>
      <c r="G17" s="69">
        <f>G18</f>
        <v>957.351</v>
      </c>
      <c r="H17" s="65"/>
    </row>
    <row r="18" spans="1:8" ht="28.5" customHeight="1" x14ac:dyDescent="0.2">
      <c r="A18" s="146"/>
      <c r="B18" s="151" t="s">
        <v>29</v>
      </c>
      <c r="C18" s="162" t="s">
        <v>251</v>
      </c>
      <c r="D18" s="163" t="s">
        <v>253</v>
      </c>
      <c r="E18" s="153">
        <v>3400000000</v>
      </c>
      <c r="F18" s="153">
        <v>100</v>
      </c>
      <c r="G18" s="69">
        <f>G19</f>
        <v>957.351</v>
      </c>
      <c r="H18" s="65"/>
    </row>
    <row r="19" spans="1:8" ht="12.75" customHeight="1" x14ac:dyDescent="0.2">
      <c r="A19" s="146"/>
      <c r="B19" s="151" t="s">
        <v>30</v>
      </c>
      <c r="C19" s="162" t="s">
        <v>251</v>
      </c>
      <c r="D19" s="163" t="s">
        <v>253</v>
      </c>
      <c r="E19" s="153">
        <v>3400000000</v>
      </c>
      <c r="F19" s="153">
        <v>120</v>
      </c>
      <c r="G19" s="69">
        <f>SUM('Ведом прил 2 '!F18)</f>
        <v>957.351</v>
      </c>
      <c r="H19" s="65"/>
    </row>
    <row r="20" spans="1:8" ht="28.5" customHeight="1" x14ac:dyDescent="0.2">
      <c r="A20" s="154"/>
      <c r="B20" s="149" t="s">
        <v>26</v>
      </c>
      <c r="C20" s="160" t="s">
        <v>251</v>
      </c>
      <c r="D20" s="161" t="s">
        <v>254</v>
      </c>
      <c r="E20" s="150">
        <v>0</v>
      </c>
      <c r="F20" s="150">
        <v>0</v>
      </c>
      <c r="G20" s="65">
        <f>G21</f>
        <v>1080.6279999999999</v>
      </c>
      <c r="H20" s="65">
        <v>0</v>
      </c>
    </row>
    <row r="21" spans="1:8" ht="24.75" customHeight="1" x14ac:dyDescent="0.2">
      <c r="A21" s="154"/>
      <c r="B21" s="151" t="s">
        <v>244</v>
      </c>
      <c r="C21" s="162" t="s">
        <v>251</v>
      </c>
      <c r="D21" s="163" t="s">
        <v>254</v>
      </c>
      <c r="E21" s="153">
        <v>3400000000</v>
      </c>
      <c r="F21" s="153">
        <v>0</v>
      </c>
      <c r="G21" s="69">
        <f>G26+G28+G34</f>
        <v>1080.6279999999999</v>
      </c>
      <c r="H21" s="69">
        <v>0</v>
      </c>
    </row>
    <row r="22" spans="1:8" ht="25.5" hidden="1" x14ac:dyDescent="0.2">
      <c r="A22" s="154"/>
      <c r="B22" s="151" t="s">
        <v>27</v>
      </c>
      <c r="C22" s="162"/>
      <c r="D22" s="163">
        <v>104</v>
      </c>
      <c r="E22" s="153">
        <v>1550000000</v>
      </c>
      <c r="F22" s="153">
        <v>0</v>
      </c>
      <c r="G22" s="69">
        <v>0</v>
      </c>
      <c r="H22" s="69">
        <v>0</v>
      </c>
    </row>
    <row r="23" spans="1:8" hidden="1" x14ac:dyDescent="0.2">
      <c r="A23" s="154"/>
      <c r="B23" s="151" t="s">
        <v>28</v>
      </c>
      <c r="C23" s="162"/>
      <c r="D23" s="163">
        <v>104</v>
      </c>
      <c r="E23" s="153">
        <v>1240000000</v>
      </c>
      <c r="F23" s="153">
        <v>0</v>
      </c>
      <c r="G23" s="69">
        <v>0</v>
      </c>
      <c r="H23" s="69">
        <v>0</v>
      </c>
    </row>
    <row r="24" spans="1:8" hidden="1" x14ac:dyDescent="0.2">
      <c r="A24" s="154"/>
      <c r="B24" s="151" t="s">
        <v>28</v>
      </c>
      <c r="C24" s="162"/>
      <c r="D24" s="163">
        <v>104</v>
      </c>
      <c r="E24" s="150">
        <v>930000000</v>
      </c>
      <c r="F24" s="153">
        <v>0</v>
      </c>
      <c r="G24" s="69">
        <v>0</v>
      </c>
      <c r="H24" s="69">
        <v>0</v>
      </c>
    </row>
    <row r="25" spans="1:8" hidden="1" x14ac:dyDescent="0.2">
      <c r="A25" s="154"/>
      <c r="B25" s="151" t="s">
        <v>28</v>
      </c>
      <c r="C25" s="162"/>
      <c r="D25" s="163">
        <v>104</v>
      </c>
      <c r="E25" s="153">
        <v>620000000</v>
      </c>
      <c r="F25" s="153">
        <v>0</v>
      </c>
      <c r="G25" s="69">
        <v>0</v>
      </c>
      <c r="H25" s="69">
        <v>0</v>
      </c>
    </row>
    <row r="26" spans="1:8" ht="26.25" customHeight="1" x14ac:dyDescent="0.2">
      <c r="A26" s="154"/>
      <c r="B26" s="151" t="s">
        <v>29</v>
      </c>
      <c r="C26" s="162" t="s">
        <v>251</v>
      </c>
      <c r="D26" s="163" t="s">
        <v>254</v>
      </c>
      <c r="E26" s="153">
        <v>3400000000</v>
      </c>
      <c r="F26" s="153">
        <v>100</v>
      </c>
      <c r="G26" s="69">
        <f>G27</f>
        <v>781.81299999999999</v>
      </c>
      <c r="H26" s="69">
        <v>0</v>
      </c>
    </row>
    <row r="27" spans="1:8" ht="12.75" customHeight="1" x14ac:dyDescent="0.2">
      <c r="A27" s="154"/>
      <c r="B27" s="151" t="s">
        <v>30</v>
      </c>
      <c r="C27" s="162" t="s">
        <v>251</v>
      </c>
      <c r="D27" s="163" t="s">
        <v>254</v>
      </c>
      <c r="E27" s="153">
        <v>3400000000</v>
      </c>
      <c r="F27" s="153">
        <v>120</v>
      </c>
      <c r="G27" s="69">
        <f>SUM('Ведом прил 2 '!F26)</f>
        <v>781.81299999999999</v>
      </c>
      <c r="H27" s="69">
        <v>0</v>
      </c>
    </row>
    <row r="28" spans="1:8" ht="12.75" customHeight="1" x14ac:dyDescent="0.2">
      <c r="A28" s="154"/>
      <c r="B28" s="151" t="s">
        <v>31</v>
      </c>
      <c r="C28" s="162" t="s">
        <v>251</v>
      </c>
      <c r="D28" s="163" t="s">
        <v>254</v>
      </c>
      <c r="E28" s="153">
        <v>3400000000</v>
      </c>
      <c r="F28" s="153">
        <v>200</v>
      </c>
      <c r="G28" s="69">
        <f>G29</f>
        <v>154.53800000000001</v>
      </c>
      <c r="H28" s="69">
        <v>0</v>
      </c>
    </row>
    <row r="29" spans="1:8" ht="12.75" customHeight="1" x14ac:dyDescent="0.2">
      <c r="A29" s="154"/>
      <c r="B29" s="151" t="s">
        <v>32</v>
      </c>
      <c r="C29" s="162" t="s">
        <v>251</v>
      </c>
      <c r="D29" s="163" t="s">
        <v>254</v>
      </c>
      <c r="E29" s="153">
        <v>3400000000</v>
      </c>
      <c r="F29" s="153">
        <v>240</v>
      </c>
      <c r="G29" s="69">
        <f>SUM('Ведом прил 2 '!F28)</f>
        <v>154.53800000000001</v>
      </c>
      <c r="H29" s="69">
        <v>0</v>
      </c>
    </row>
    <row r="30" spans="1:8" hidden="1" x14ac:dyDescent="0.2">
      <c r="A30" s="154"/>
      <c r="B30" s="151" t="s">
        <v>33</v>
      </c>
      <c r="C30" s="162"/>
      <c r="D30" s="163">
        <v>104</v>
      </c>
      <c r="E30" s="150">
        <v>1280952380.9523799</v>
      </c>
      <c r="F30" s="153">
        <v>800</v>
      </c>
      <c r="G30" s="69">
        <v>0</v>
      </c>
      <c r="H30" s="69">
        <v>0</v>
      </c>
    </row>
    <row r="31" spans="1:8" hidden="1" x14ac:dyDescent="0.2">
      <c r="A31" s="154"/>
      <c r="B31" s="151" t="s">
        <v>34</v>
      </c>
      <c r="C31" s="162"/>
      <c r="D31" s="163">
        <v>104</v>
      </c>
      <c r="E31" s="153">
        <v>1192380952.38095</v>
      </c>
      <c r="F31" s="153">
        <v>850</v>
      </c>
      <c r="G31" s="69">
        <v>0</v>
      </c>
      <c r="H31" s="69">
        <v>0</v>
      </c>
    </row>
    <row r="32" spans="1:8" hidden="1" x14ac:dyDescent="0.2">
      <c r="A32" s="154"/>
      <c r="B32" s="151" t="s">
        <v>33</v>
      </c>
      <c r="C32" s="162"/>
      <c r="D32" s="163">
        <v>104</v>
      </c>
      <c r="E32" s="153">
        <v>1103809523.80952</v>
      </c>
      <c r="F32" s="153">
        <v>800</v>
      </c>
      <c r="G32" s="69">
        <f>G33</f>
        <v>0</v>
      </c>
      <c r="H32" s="69"/>
    </row>
    <row r="33" spans="1:9" hidden="1" x14ac:dyDescent="0.2">
      <c r="A33" s="154"/>
      <c r="B33" s="151" t="s">
        <v>34</v>
      </c>
      <c r="C33" s="162"/>
      <c r="D33" s="163">
        <v>104</v>
      </c>
      <c r="E33" s="153">
        <v>1015238095.2381001</v>
      </c>
      <c r="F33" s="153">
        <v>850</v>
      </c>
      <c r="G33" s="69">
        <v>0</v>
      </c>
      <c r="H33" s="69"/>
    </row>
    <row r="34" spans="1:9" x14ac:dyDescent="0.2">
      <c r="A34" s="154"/>
      <c r="B34" s="151" t="s">
        <v>36</v>
      </c>
      <c r="C34" s="162" t="s">
        <v>251</v>
      </c>
      <c r="D34" s="163" t="s">
        <v>254</v>
      </c>
      <c r="E34" s="153">
        <v>3400000000</v>
      </c>
      <c r="F34" s="153">
        <v>500</v>
      </c>
      <c r="G34" s="69">
        <f>G35</f>
        <v>144.27699999999999</v>
      </c>
      <c r="H34" s="69"/>
    </row>
    <row r="35" spans="1:9" x14ac:dyDescent="0.2">
      <c r="A35" s="154"/>
      <c r="B35" s="151" t="s">
        <v>37</v>
      </c>
      <c r="C35" s="162" t="s">
        <v>251</v>
      </c>
      <c r="D35" s="163" t="s">
        <v>254</v>
      </c>
      <c r="E35" s="153">
        <v>3400000000</v>
      </c>
      <c r="F35" s="153">
        <v>540</v>
      </c>
      <c r="G35" s="69">
        <f>SUM('Ведом прил 2 '!F34)</f>
        <v>144.27699999999999</v>
      </c>
      <c r="H35" s="69"/>
    </row>
    <row r="36" spans="1:9" ht="25.5" x14ac:dyDescent="0.2">
      <c r="A36" s="154"/>
      <c r="B36" s="149" t="s">
        <v>35</v>
      </c>
      <c r="C36" s="160" t="s">
        <v>251</v>
      </c>
      <c r="D36" s="161" t="s">
        <v>255</v>
      </c>
      <c r="E36" s="150">
        <v>0</v>
      </c>
      <c r="F36" s="150">
        <v>0</v>
      </c>
      <c r="G36" s="65">
        <f>G37</f>
        <v>38.433999999999997</v>
      </c>
      <c r="H36" s="65">
        <v>0</v>
      </c>
    </row>
    <row r="37" spans="1:9" ht="26.25" customHeight="1" x14ac:dyDescent="0.2">
      <c r="A37" s="154"/>
      <c r="B37" s="151" t="s">
        <v>244</v>
      </c>
      <c r="C37" s="162" t="s">
        <v>251</v>
      </c>
      <c r="D37" s="163" t="s">
        <v>255</v>
      </c>
      <c r="E37" s="153">
        <v>3400000000</v>
      </c>
      <c r="F37" s="153">
        <v>0</v>
      </c>
      <c r="G37" s="69">
        <f>G42</f>
        <v>38.433999999999997</v>
      </c>
      <c r="H37" s="69">
        <v>0</v>
      </c>
    </row>
    <row r="38" spans="1:9" ht="25.5" hidden="1" x14ac:dyDescent="0.2">
      <c r="A38" s="154"/>
      <c r="B38" s="151" t="s">
        <v>27</v>
      </c>
      <c r="C38" s="162"/>
      <c r="D38" s="163">
        <v>106</v>
      </c>
      <c r="E38" s="153" t="s">
        <v>9</v>
      </c>
      <c r="F38" s="153">
        <v>0</v>
      </c>
      <c r="G38" s="69">
        <v>0</v>
      </c>
      <c r="H38" s="69">
        <v>0</v>
      </c>
    </row>
    <row r="39" spans="1:9" hidden="1" x14ac:dyDescent="0.2">
      <c r="A39" s="154"/>
      <c r="B39" s="151" t="s">
        <v>28</v>
      </c>
      <c r="C39" s="162"/>
      <c r="D39" s="163">
        <v>106</v>
      </c>
      <c r="E39" s="153" t="s">
        <v>10</v>
      </c>
      <c r="F39" s="153">
        <v>0</v>
      </c>
      <c r="G39" s="69">
        <v>0</v>
      </c>
      <c r="H39" s="69">
        <v>0</v>
      </c>
    </row>
    <row r="40" spans="1:9" hidden="1" x14ac:dyDescent="0.2">
      <c r="A40" s="154"/>
      <c r="B40" s="151" t="s">
        <v>28</v>
      </c>
      <c r="C40" s="162"/>
      <c r="D40" s="163">
        <v>106</v>
      </c>
      <c r="E40" s="153" t="s">
        <v>10</v>
      </c>
      <c r="F40" s="153">
        <v>0</v>
      </c>
      <c r="G40" s="69">
        <v>0</v>
      </c>
      <c r="H40" s="69">
        <v>0</v>
      </c>
    </row>
    <row r="41" spans="1:9" hidden="1" x14ac:dyDescent="0.2">
      <c r="A41" s="154"/>
      <c r="B41" s="151" t="s">
        <v>28</v>
      </c>
      <c r="C41" s="162"/>
      <c r="D41" s="163">
        <v>106</v>
      </c>
      <c r="E41" s="153" t="s">
        <v>10</v>
      </c>
      <c r="F41" s="153">
        <v>0</v>
      </c>
      <c r="G41" s="69">
        <v>0</v>
      </c>
      <c r="H41" s="69">
        <v>0</v>
      </c>
    </row>
    <row r="42" spans="1:9" x14ac:dyDescent="0.2">
      <c r="A42" s="154"/>
      <c r="B42" s="151" t="s">
        <v>36</v>
      </c>
      <c r="C42" s="162" t="s">
        <v>251</v>
      </c>
      <c r="D42" s="163" t="s">
        <v>255</v>
      </c>
      <c r="E42" s="153">
        <v>3400000000</v>
      </c>
      <c r="F42" s="153">
        <v>500</v>
      </c>
      <c r="G42" s="69">
        <f>G43</f>
        <v>38.433999999999997</v>
      </c>
      <c r="H42" s="69">
        <v>0</v>
      </c>
    </row>
    <row r="43" spans="1:9" x14ac:dyDescent="0.2">
      <c r="A43" s="154"/>
      <c r="B43" s="151" t="s">
        <v>37</v>
      </c>
      <c r="C43" s="162" t="s">
        <v>251</v>
      </c>
      <c r="D43" s="163" t="s">
        <v>255</v>
      </c>
      <c r="E43" s="153">
        <v>3400000000</v>
      </c>
      <c r="F43" s="153">
        <v>540</v>
      </c>
      <c r="G43" s="69">
        <f>SUM('Ведом прил 2 '!F42)</f>
        <v>38.433999999999997</v>
      </c>
      <c r="H43" s="69">
        <v>0</v>
      </c>
    </row>
    <row r="44" spans="1:9" s="11" customFormat="1" x14ac:dyDescent="0.2">
      <c r="A44" s="146"/>
      <c r="B44" s="149" t="s">
        <v>54</v>
      </c>
      <c r="C44" s="160" t="s">
        <v>251</v>
      </c>
      <c r="D44" s="161" t="s">
        <v>256</v>
      </c>
      <c r="E44" s="150">
        <v>0</v>
      </c>
      <c r="F44" s="150">
        <v>0</v>
      </c>
      <c r="G44" s="65">
        <f>G45</f>
        <v>20</v>
      </c>
      <c r="H44" s="65">
        <v>0</v>
      </c>
    </row>
    <row r="45" spans="1:9" x14ac:dyDescent="0.2">
      <c r="A45" s="154"/>
      <c r="B45" s="151" t="s">
        <v>38</v>
      </c>
      <c r="C45" s="162" t="s">
        <v>251</v>
      </c>
      <c r="D45" s="163" t="s">
        <v>256</v>
      </c>
      <c r="E45" s="153" t="s">
        <v>11</v>
      </c>
      <c r="F45" s="153">
        <v>0</v>
      </c>
      <c r="G45" s="69">
        <f>G46</f>
        <v>20</v>
      </c>
      <c r="H45" s="69">
        <v>0</v>
      </c>
    </row>
    <row r="46" spans="1:9" ht="39" customHeight="1" x14ac:dyDescent="0.2">
      <c r="A46" s="154"/>
      <c r="B46" s="151" t="s">
        <v>114</v>
      </c>
      <c r="C46" s="162" t="s">
        <v>251</v>
      </c>
      <c r="D46" s="163" t="s">
        <v>256</v>
      </c>
      <c r="E46" s="153">
        <v>9010000000</v>
      </c>
      <c r="F46" s="153">
        <v>0</v>
      </c>
      <c r="G46" s="69">
        <f>G47</f>
        <v>20</v>
      </c>
      <c r="H46" s="69">
        <v>0</v>
      </c>
    </row>
    <row r="47" spans="1:9" x14ac:dyDescent="0.2">
      <c r="A47" s="146"/>
      <c r="B47" s="151" t="s">
        <v>33</v>
      </c>
      <c r="C47" s="162" t="s">
        <v>251</v>
      </c>
      <c r="D47" s="163" t="s">
        <v>256</v>
      </c>
      <c r="E47" s="153">
        <v>9010000000</v>
      </c>
      <c r="F47" s="153">
        <v>800</v>
      </c>
      <c r="G47" s="69">
        <f>G48</f>
        <v>20</v>
      </c>
      <c r="H47" s="69">
        <v>0</v>
      </c>
      <c r="I47" s="9"/>
    </row>
    <row r="48" spans="1:9" x14ac:dyDescent="0.2">
      <c r="A48" s="146"/>
      <c r="B48" s="151" t="s">
        <v>55</v>
      </c>
      <c r="C48" s="162" t="s">
        <v>251</v>
      </c>
      <c r="D48" s="163" t="s">
        <v>256</v>
      </c>
      <c r="E48" s="153">
        <v>9010000000</v>
      </c>
      <c r="F48" s="153">
        <v>870</v>
      </c>
      <c r="G48" s="69">
        <f>SUM('Ведом прил 2 '!F47)</f>
        <v>20</v>
      </c>
      <c r="H48" s="69">
        <v>0</v>
      </c>
      <c r="I48" s="9"/>
    </row>
    <row r="49" spans="1:8" x14ac:dyDescent="0.2">
      <c r="A49" s="154"/>
      <c r="B49" s="149" t="s">
        <v>39</v>
      </c>
      <c r="C49" s="160" t="s">
        <v>251</v>
      </c>
      <c r="D49" s="161" t="s">
        <v>259</v>
      </c>
      <c r="E49" s="150">
        <v>0</v>
      </c>
      <c r="F49" s="150">
        <v>0</v>
      </c>
      <c r="G49" s="65">
        <f>G50</f>
        <v>36.863</v>
      </c>
      <c r="H49" s="65">
        <f>SUM(H53)</f>
        <v>0</v>
      </c>
    </row>
    <row r="50" spans="1:8" ht="24.75" customHeight="1" x14ac:dyDescent="0.2">
      <c r="A50" s="154"/>
      <c r="B50" s="151" t="s">
        <v>244</v>
      </c>
      <c r="C50" s="162" t="s">
        <v>251</v>
      </c>
      <c r="D50" s="163" t="s">
        <v>259</v>
      </c>
      <c r="E50" s="153">
        <v>3400000000</v>
      </c>
      <c r="F50" s="153">
        <v>0</v>
      </c>
      <c r="G50" s="69">
        <f>SUM(G55+G53)</f>
        <v>36.863</v>
      </c>
      <c r="H50" s="69">
        <f>SUM(H53)</f>
        <v>0</v>
      </c>
    </row>
    <row r="51" spans="1:8" ht="7.5" hidden="1" customHeight="1" x14ac:dyDescent="0.2">
      <c r="A51" s="154"/>
      <c r="B51" s="151"/>
      <c r="C51" s="162"/>
      <c r="D51" s="163"/>
      <c r="E51" s="153"/>
      <c r="F51" s="153"/>
      <c r="G51" s="69">
        <v>0</v>
      </c>
      <c r="H51" s="69">
        <v>0</v>
      </c>
    </row>
    <row r="52" spans="1:8" ht="13.5" hidden="1" customHeight="1" x14ac:dyDescent="0.2">
      <c r="A52" s="154"/>
      <c r="B52" s="151"/>
      <c r="C52" s="162"/>
      <c r="D52" s="163"/>
      <c r="E52" s="153"/>
      <c r="F52" s="153"/>
      <c r="G52" s="69"/>
      <c r="H52" s="69"/>
    </row>
    <row r="53" spans="1:8" ht="12.75" customHeight="1" x14ac:dyDescent="0.2">
      <c r="A53" s="154"/>
      <c r="B53" s="151" t="s">
        <v>31</v>
      </c>
      <c r="C53" s="162" t="s">
        <v>251</v>
      </c>
      <c r="D53" s="163" t="s">
        <v>259</v>
      </c>
      <c r="E53" s="153">
        <v>3400000000</v>
      </c>
      <c r="F53" s="153">
        <v>200</v>
      </c>
      <c r="G53" s="69">
        <f>G54</f>
        <v>28</v>
      </c>
      <c r="H53" s="69">
        <f>SUM(H54)</f>
        <v>0</v>
      </c>
    </row>
    <row r="54" spans="1:8" ht="12.75" customHeight="1" x14ac:dyDescent="0.2">
      <c r="A54" s="154"/>
      <c r="B54" s="151" t="s">
        <v>32</v>
      </c>
      <c r="C54" s="162" t="s">
        <v>251</v>
      </c>
      <c r="D54" s="163" t="s">
        <v>259</v>
      </c>
      <c r="E54" s="153">
        <v>3400000000</v>
      </c>
      <c r="F54" s="153">
        <v>240</v>
      </c>
      <c r="G54" s="69">
        <f>SUM('Ведом прил 2 '!F53)</f>
        <v>28</v>
      </c>
      <c r="H54" s="69">
        <f>SUM('Ведом прил 2 '!G53)</f>
        <v>0</v>
      </c>
    </row>
    <row r="55" spans="1:8" x14ac:dyDescent="0.2">
      <c r="A55" s="154">
        <v>0</v>
      </c>
      <c r="B55" s="151" t="s">
        <v>36</v>
      </c>
      <c r="C55" s="162" t="s">
        <v>251</v>
      </c>
      <c r="D55" s="163" t="s">
        <v>259</v>
      </c>
      <c r="E55" s="153">
        <v>3400000000</v>
      </c>
      <c r="F55" s="153">
        <v>500</v>
      </c>
      <c r="G55" s="69">
        <f>G56</f>
        <v>8.8629999999999995</v>
      </c>
      <c r="H55" s="69">
        <v>0</v>
      </c>
    </row>
    <row r="56" spans="1:8" x14ac:dyDescent="0.2">
      <c r="A56" s="154">
        <v>0</v>
      </c>
      <c r="B56" s="151" t="s">
        <v>37</v>
      </c>
      <c r="C56" s="162" t="s">
        <v>251</v>
      </c>
      <c r="D56" s="163" t="s">
        <v>259</v>
      </c>
      <c r="E56" s="153">
        <v>3400000000</v>
      </c>
      <c r="F56" s="153">
        <v>540</v>
      </c>
      <c r="G56" s="69">
        <f>SUM('Ведом прил 2 '!F55)</f>
        <v>8.8629999999999995</v>
      </c>
      <c r="H56" s="69">
        <v>0</v>
      </c>
    </row>
    <row r="57" spans="1:8" hidden="1" x14ac:dyDescent="0.2">
      <c r="A57" s="154"/>
      <c r="B57" s="151" t="s">
        <v>38</v>
      </c>
      <c r="C57" s="162"/>
      <c r="D57" s="163">
        <v>113</v>
      </c>
      <c r="E57" s="153">
        <v>9000000000</v>
      </c>
      <c r="F57" s="153"/>
      <c r="G57" s="69">
        <f>G58</f>
        <v>0</v>
      </c>
      <c r="H57" s="69"/>
    </row>
    <row r="58" spans="1:8" hidden="1" x14ac:dyDescent="0.2">
      <c r="A58" s="154"/>
      <c r="B58" s="151" t="s">
        <v>40</v>
      </c>
      <c r="C58" s="162"/>
      <c r="D58" s="163">
        <v>113</v>
      </c>
      <c r="E58" s="153">
        <v>9000020000</v>
      </c>
      <c r="F58" s="153"/>
      <c r="G58" s="69">
        <f>G59</f>
        <v>0</v>
      </c>
      <c r="H58" s="69"/>
    </row>
    <row r="59" spans="1:8" hidden="1" x14ac:dyDescent="0.2">
      <c r="A59" s="154"/>
      <c r="B59" s="151" t="s">
        <v>57</v>
      </c>
      <c r="C59" s="162"/>
      <c r="D59" s="163">
        <v>113</v>
      </c>
      <c r="E59" s="153">
        <v>9000022000</v>
      </c>
      <c r="F59" s="153"/>
      <c r="G59" s="69">
        <f>G60</f>
        <v>0</v>
      </c>
      <c r="H59" s="69"/>
    </row>
    <row r="60" spans="1:8" hidden="1" x14ac:dyDescent="0.2">
      <c r="A60" s="154"/>
      <c r="B60" s="151" t="s">
        <v>31</v>
      </c>
      <c r="C60" s="162"/>
      <c r="D60" s="163">
        <v>113</v>
      </c>
      <c r="E60" s="153">
        <v>9000022000</v>
      </c>
      <c r="F60" s="153">
        <v>200</v>
      </c>
      <c r="G60" s="69">
        <f>G61</f>
        <v>0</v>
      </c>
      <c r="H60" s="69"/>
    </row>
    <row r="61" spans="1:8" hidden="1" x14ac:dyDescent="0.2">
      <c r="A61" s="154"/>
      <c r="B61" s="151" t="s">
        <v>32</v>
      </c>
      <c r="C61" s="162"/>
      <c r="D61" s="163">
        <v>113</v>
      </c>
      <c r="E61" s="153">
        <v>9000022000</v>
      </c>
      <c r="F61" s="153">
        <v>240</v>
      </c>
      <c r="G61" s="69"/>
      <c r="H61" s="69"/>
    </row>
    <row r="62" spans="1:8" ht="15" x14ac:dyDescent="0.25">
      <c r="A62" s="154"/>
      <c r="B62" s="165" t="s">
        <v>266</v>
      </c>
      <c r="C62" s="166" t="s">
        <v>253</v>
      </c>
      <c r="D62" s="167" t="s">
        <v>252</v>
      </c>
      <c r="E62" s="168"/>
      <c r="F62" s="168"/>
      <c r="G62" s="172">
        <f>SUM(G63)</f>
        <v>137.76000000000002</v>
      </c>
      <c r="H62" s="172">
        <f>SUM(H63)</f>
        <v>137.76000000000002</v>
      </c>
    </row>
    <row r="63" spans="1:8" x14ac:dyDescent="0.2">
      <c r="A63" s="154"/>
      <c r="B63" s="149" t="s">
        <v>120</v>
      </c>
      <c r="C63" s="160" t="s">
        <v>253</v>
      </c>
      <c r="D63" s="161" t="s">
        <v>260</v>
      </c>
      <c r="E63" s="153"/>
      <c r="F63" s="153"/>
      <c r="G63" s="65">
        <f>G64</f>
        <v>137.76000000000002</v>
      </c>
      <c r="H63" s="65">
        <f>G63</f>
        <v>137.76000000000002</v>
      </c>
    </row>
    <row r="64" spans="1:8" ht="26.25" customHeight="1" x14ac:dyDescent="0.2">
      <c r="A64" s="154"/>
      <c r="B64" s="151" t="s">
        <v>244</v>
      </c>
      <c r="C64" s="162" t="s">
        <v>253</v>
      </c>
      <c r="D64" s="163" t="s">
        <v>260</v>
      </c>
      <c r="E64" s="153">
        <v>3400000000</v>
      </c>
      <c r="F64" s="153"/>
      <c r="G64" s="69">
        <f>G65+G67</f>
        <v>137.76000000000002</v>
      </c>
      <c r="H64" s="69">
        <f>G64</f>
        <v>137.76000000000002</v>
      </c>
    </row>
    <row r="65" spans="1:8" ht="22.5" customHeight="1" x14ac:dyDescent="0.2">
      <c r="A65" s="154"/>
      <c r="B65" s="151" t="s">
        <v>29</v>
      </c>
      <c r="C65" s="162" t="s">
        <v>253</v>
      </c>
      <c r="D65" s="163" t="s">
        <v>260</v>
      </c>
      <c r="E65" s="153">
        <v>3400000000</v>
      </c>
      <c r="F65" s="153">
        <v>100</v>
      </c>
      <c r="G65" s="69">
        <f>G66</f>
        <v>130.27600000000001</v>
      </c>
      <c r="H65" s="69">
        <f>H66</f>
        <v>130.27600000000001</v>
      </c>
    </row>
    <row r="66" spans="1:8" ht="12.75" customHeight="1" x14ac:dyDescent="0.2">
      <c r="A66" s="154"/>
      <c r="B66" s="151" t="s">
        <v>30</v>
      </c>
      <c r="C66" s="162" t="s">
        <v>253</v>
      </c>
      <c r="D66" s="163" t="s">
        <v>260</v>
      </c>
      <c r="E66" s="153">
        <v>3400000000</v>
      </c>
      <c r="F66" s="153">
        <v>120</v>
      </c>
      <c r="G66" s="69">
        <f>SUM('Ведом прил 2 '!F64)</f>
        <v>130.27600000000001</v>
      </c>
      <c r="H66" s="69">
        <v>130.27600000000001</v>
      </c>
    </row>
    <row r="67" spans="1:8" ht="12.75" customHeight="1" x14ac:dyDescent="0.2">
      <c r="A67" s="154"/>
      <c r="B67" s="151" t="s">
        <v>31</v>
      </c>
      <c r="C67" s="162" t="s">
        <v>253</v>
      </c>
      <c r="D67" s="163" t="s">
        <v>260</v>
      </c>
      <c r="E67" s="153">
        <v>3400000000</v>
      </c>
      <c r="F67" s="153">
        <v>200</v>
      </c>
      <c r="G67" s="69">
        <f>G68</f>
        <v>7.484</v>
      </c>
      <c r="H67" s="69">
        <f>H68</f>
        <v>7.484</v>
      </c>
    </row>
    <row r="68" spans="1:8" ht="12.75" customHeight="1" x14ac:dyDescent="0.2">
      <c r="A68" s="154"/>
      <c r="B68" s="151" t="s">
        <v>32</v>
      </c>
      <c r="C68" s="162" t="s">
        <v>253</v>
      </c>
      <c r="D68" s="163" t="s">
        <v>260</v>
      </c>
      <c r="E68" s="153">
        <v>3400000000</v>
      </c>
      <c r="F68" s="153">
        <v>240</v>
      </c>
      <c r="G68" s="69">
        <f>SUM('Ведом прил 2 '!F66)</f>
        <v>7.484</v>
      </c>
      <c r="H68" s="69">
        <f>G68</f>
        <v>7.484</v>
      </c>
    </row>
    <row r="69" spans="1:8" ht="15.75" customHeight="1" x14ac:dyDescent="0.2">
      <c r="A69" s="154"/>
      <c r="B69" s="165" t="s">
        <v>267</v>
      </c>
      <c r="C69" s="166" t="s">
        <v>260</v>
      </c>
      <c r="D69" s="167" t="s">
        <v>252</v>
      </c>
      <c r="E69" s="174"/>
      <c r="F69" s="174"/>
      <c r="G69" s="172">
        <f>SUM(G70)</f>
        <v>261.00200000000001</v>
      </c>
      <c r="H69" s="172">
        <f>SUM(H70)</f>
        <v>0</v>
      </c>
    </row>
    <row r="70" spans="1:8" ht="26.25" customHeight="1" x14ac:dyDescent="0.2">
      <c r="A70" s="154"/>
      <c r="B70" s="149" t="s">
        <v>121</v>
      </c>
      <c r="C70" s="160" t="s">
        <v>260</v>
      </c>
      <c r="D70" s="161" t="s">
        <v>261</v>
      </c>
      <c r="E70" s="153"/>
      <c r="F70" s="153"/>
      <c r="G70" s="65">
        <f>G71</f>
        <v>261.00200000000001</v>
      </c>
      <c r="H70" s="69"/>
    </row>
    <row r="71" spans="1:8" ht="27" customHeight="1" x14ac:dyDescent="0.2">
      <c r="A71" s="154"/>
      <c r="B71" s="151" t="s">
        <v>244</v>
      </c>
      <c r="C71" s="162" t="s">
        <v>260</v>
      </c>
      <c r="D71" s="163" t="s">
        <v>261</v>
      </c>
      <c r="E71" s="153">
        <v>3400000000</v>
      </c>
      <c r="F71" s="153"/>
      <c r="G71" s="69">
        <f>SUM(G72+G74)</f>
        <v>261.00200000000001</v>
      </c>
      <c r="H71" s="69"/>
    </row>
    <row r="72" spans="1:8" ht="12.75" customHeight="1" x14ac:dyDescent="0.2">
      <c r="A72" s="154"/>
      <c r="B72" s="151" t="s">
        <v>31</v>
      </c>
      <c r="C72" s="162" t="s">
        <v>260</v>
      </c>
      <c r="D72" s="163" t="s">
        <v>261</v>
      </c>
      <c r="E72" s="153">
        <v>3400000000</v>
      </c>
      <c r="F72" s="153">
        <v>200</v>
      </c>
      <c r="G72" s="69">
        <f>G73</f>
        <v>255.00200000000001</v>
      </c>
      <c r="H72" s="69"/>
    </row>
    <row r="73" spans="1:8" ht="12.75" customHeight="1" x14ac:dyDescent="0.2">
      <c r="A73" s="154"/>
      <c r="B73" s="151" t="s">
        <v>32</v>
      </c>
      <c r="C73" s="162" t="s">
        <v>260</v>
      </c>
      <c r="D73" s="163" t="s">
        <v>261</v>
      </c>
      <c r="E73" s="153">
        <v>3400000000</v>
      </c>
      <c r="F73" s="153">
        <v>240</v>
      </c>
      <c r="G73" s="69">
        <f>SUM('Ведом прил 2 '!F70)</f>
        <v>255.00200000000001</v>
      </c>
      <c r="H73" s="69"/>
    </row>
    <row r="74" spans="1:8" x14ac:dyDescent="0.2">
      <c r="A74" s="154"/>
      <c r="B74" s="151" t="s">
        <v>33</v>
      </c>
      <c r="C74" s="162" t="s">
        <v>260</v>
      </c>
      <c r="D74" s="163" t="s">
        <v>261</v>
      </c>
      <c r="E74" s="153">
        <v>3400000000</v>
      </c>
      <c r="F74" s="153">
        <v>800</v>
      </c>
      <c r="G74" s="69">
        <f>G75</f>
        <v>6</v>
      </c>
      <c r="H74" s="69"/>
    </row>
    <row r="75" spans="1:8" x14ac:dyDescent="0.2">
      <c r="A75" s="154"/>
      <c r="B75" s="151" t="s">
        <v>34</v>
      </c>
      <c r="C75" s="162" t="s">
        <v>260</v>
      </c>
      <c r="D75" s="163" t="s">
        <v>261</v>
      </c>
      <c r="E75" s="153">
        <v>3400000000</v>
      </c>
      <c r="F75" s="153">
        <v>850</v>
      </c>
      <c r="G75" s="69">
        <f>SUM('Ведом прил 2 '!F72)</f>
        <v>6</v>
      </c>
      <c r="H75" s="69"/>
    </row>
    <row r="76" spans="1:8" ht="14.25" x14ac:dyDescent="0.2">
      <c r="A76" s="154"/>
      <c r="B76" s="165" t="s">
        <v>268</v>
      </c>
      <c r="C76" s="166" t="s">
        <v>254</v>
      </c>
      <c r="D76" s="167" t="s">
        <v>252</v>
      </c>
      <c r="E76" s="174"/>
      <c r="F76" s="174"/>
      <c r="G76" s="172">
        <f>SUM(G77+G81)</f>
        <v>1406.797</v>
      </c>
      <c r="H76" s="172">
        <f>SUM(H77+H81)</f>
        <v>116.875</v>
      </c>
    </row>
    <row r="77" spans="1:8" x14ac:dyDescent="0.2">
      <c r="A77" s="154"/>
      <c r="B77" s="149" t="s">
        <v>274</v>
      </c>
      <c r="C77" s="160" t="s">
        <v>254</v>
      </c>
      <c r="D77" s="161" t="s">
        <v>263</v>
      </c>
      <c r="E77" s="150"/>
      <c r="F77" s="150"/>
      <c r="G77" s="65">
        <f>SUM('Ведом прил 2 '!F73)</f>
        <v>116.875</v>
      </c>
      <c r="H77" s="65">
        <f>SUM('Ведом прил 2 '!G73)</f>
        <v>116.875</v>
      </c>
    </row>
    <row r="78" spans="1:8" ht="23.25" customHeight="1" x14ac:dyDescent="0.2">
      <c r="A78" s="154"/>
      <c r="B78" s="151" t="s">
        <v>244</v>
      </c>
      <c r="C78" s="162" t="s">
        <v>254</v>
      </c>
      <c r="D78" s="163" t="s">
        <v>263</v>
      </c>
      <c r="E78" s="153">
        <v>3400000000</v>
      </c>
      <c r="F78" s="153"/>
      <c r="G78" s="69">
        <f>SUM('Ведом прил 2 '!F74)</f>
        <v>116.875</v>
      </c>
      <c r="H78" s="69">
        <f>SUM('Ведом прил 2 '!G74)</f>
        <v>116.875</v>
      </c>
    </row>
    <row r="79" spans="1:8" x14ac:dyDescent="0.2">
      <c r="A79" s="154"/>
      <c r="B79" s="151" t="s">
        <v>31</v>
      </c>
      <c r="C79" s="162" t="s">
        <v>254</v>
      </c>
      <c r="D79" s="163" t="s">
        <v>263</v>
      </c>
      <c r="E79" s="153">
        <v>3400000000</v>
      </c>
      <c r="F79" s="153" t="s">
        <v>122</v>
      </c>
      <c r="G79" s="69">
        <f>SUM('Ведом прил 2 '!F75)</f>
        <v>116.875</v>
      </c>
      <c r="H79" s="69">
        <f>SUM('Ведом прил 2 '!G75)</f>
        <v>116.875</v>
      </c>
    </row>
    <row r="80" spans="1:8" x14ac:dyDescent="0.2">
      <c r="A80" s="154"/>
      <c r="B80" s="151" t="s">
        <v>32</v>
      </c>
      <c r="C80" s="162" t="s">
        <v>254</v>
      </c>
      <c r="D80" s="163" t="s">
        <v>263</v>
      </c>
      <c r="E80" s="153">
        <v>3400000000</v>
      </c>
      <c r="F80" s="153" t="s">
        <v>123</v>
      </c>
      <c r="G80" s="69">
        <f>SUM('Ведом прил 2 '!F76)</f>
        <v>116.875</v>
      </c>
      <c r="H80" s="69">
        <f>SUM('Ведом прил 2 '!G76)</f>
        <v>116.875</v>
      </c>
    </row>
    <row r="81" spans="1:8" ht="13.5" customHeight="1" x14ac:dyDescent="0.2">
      <c r="A81" s="154">
        <v>0</v>
      </c>
      <c r="B81" s="149" t="s">
        <v>44</v>
      </c>
      <c r="C81" s="160" t="s">
        <v>254</v>
      </c>
      <c r="D81" s="161" t="s">
        <v>262</v>
      </c>
      <c r="E81" s="150">
        <v>0</v>
      </c>
      <c r="F81" s="150">
        <v>0</v>
      </c>
      <c r="G81" s="65">
        <f>G82</f>
        <v>1289.922</v>
      </c>
      <c r="H81" s="65">
        <v>0</v>
      </c>
    </row>
    <row r="82" spans="1:8" ht="37.5" customHeight="1" x14ac:dyDescent="0.2">
      <c r="A82" s="154">
        <v>0</v>
      </c>
      <c r="B82" s="151" t="s">
        <v>245</v>
      </c>
      <c r="C82" s="162" t="s">
        <v>254</v>
      </c>
      <c r="D82" s="163" t="s">
        <v>262</v>
      </c>
      <c r="E82" s="153">
        <v>2400000000</v>
      </c>
      <c r="F82" s="153">
        <v>0</v>
      </c>
      <c r="G82" s="69">
        <f>G89</f>
        <v>1289.922</v>
      </c>
      <c r="H82" s="69">
        <v>0</v>
      </c>
    </row>
    <row r="83" spans="1:8" ht="38.25" hidden="1" x14ac:dyDescent="0.2">
      <c r="A83" s="154">
        <v>0</v>
      </c>
      <c r="B83" s="151" t="s">
        <v>45</v>
      </c>
      <c r="C83" s="162"/>
      <c r="D83" s="163">
        <v>409</v>
      </c>
      <c r="E83" s="153" t="s">
        <v>12</v>
      </c>
      <c r="F83" s="153">
        <v>0</v>
      </c>
      <c r="G83" s="69">
        <v>0</v>
      </c>
      <c r="H83" s="69">
        <v>0</v>
      </c>
    </row>
    <row r="84" spans="1:8" ht="38.25" hidden="1" x14ac:dyDescent="0.2">
      <c r="A84" s="154">
        <v>0</v>
      </c>
      <c r="B84" s="151" t="s">
        <v>45</v>
      </c>
      <c r="C84" s="162"/>
      <c r="D84" s="163">
        <v>409</v>
      </c>
      <c r="E84" s="153" t="s">
        <v>12</v>
      </c>
      <c r="F84" s="153">
        <v>0</v>
      </c>
      <c r="G84" s="69">
        <v>0</v>
      </c>
      <c r="H84" s="69">
        <v>0</v>
      </c>
    </row>
    <row r="85" spans="1:8" hidden="1" x14ac:dyDescent="0.2">
      <c r="A85" s="154">
        <v>0</v>
      </c>
      <c r="B85" s="151" t="s">
        <v>40</v>
      </c>
      <c r="C85" s="162"/>
      <c r="D85" s="163">
        <v>409</v>
      </c>
      <c r="E85" s="153" t="s">
        <v>13</v>
      </c>
      <c r="F85" s="153">
        <v>0</v>
      </c>
      <c r="G85" s="69">
        <v>0</v>
      </c>
      <c r="H85" s="69">
        <v>0</v>
      </c>
    </row>
    <row r="86" spans="1:8" hidden="1" x14ac:dyDescent="0.2">
      <c r="A86" s="154">
        <v>0</v>
      </c>
      <c r="B86" s="151" t="s">
        <v>40</v>
      </c>
      <c r="C86" s="162"/>
      <c r="D86" s="163">
        <v>409</v>
      </c>
      <c r="E86" s="153" t="s">
        <v>13</v>
      </c>
      <c r="F86" s="153">
        <v>0</v>
      </c>
      <c r="G86" s="69">
        <v>0</v>
      </c>
      <c r="H86" s="69">
        <v>0</v>
      </c>
    </row>
    <row r="87" spans="1:8" hidden="1" x14ac:dyDescent="0.2">
      <c r="A87" s="154">
        <v>0</v>
      </c>
      <c r="B87" s="151" t="s">
        <v>40</v>
      </c>
      <c r="C87" s="162"/>
      <c r="D87" s="163">
        <v>409</v>
      </c>
      <c r="E87" s="153" t="s">
        <v>13</v>
      </c>
      <c r="F87" s="153">
        <v>0</v>
      </c>
      <c r="G87" s="69">
        <v>0</v>
      </c>
      <c r="H87" s="69">
        <v>0</v>
      </c>
    </row>
    <row r="88" spans="1:8" hidden="1" x14ac:dyDescent="0.2">
      <c r="A88" s="154">
        <v>0</v>
      </c>
      <c r="B88" s="151" t="s">
        <v>40</v>
      </c>
      <c r="C88" s="162"/>
      <c r="D88" s="163">
        <v>409</v>
      </c>
      <c r="E88" s="153" t="s">
        <v>13</v>
      </c>
      <c r="F88" s="153">
        <v>0</v>
      </c>
      <c r="G88" s="69">
        <v>0</v>
      </c>
      <c r="H88" s="69">
        <v>0</v>
      </c>
    </row>
    <row r="89" spans="1:8" ht="12.75" customHeight="1" x14ac:dyDescent="0.2">
      <c r="A89" s="154">
        <v>0</v>
      </c>
      <c r="B89" s="151" t="s">
        <v>31</v>
      </c>
      <c r="C89" s="162" t="s">
        <v>254</v>
      </c>
      <c r="D89" s="163" t="s">
        <v>262</v>
      </c>
      <c r="E89" s="153">
        <v>2400000000</v>
      </c>
      <c r="F89" s="153">
        <v>200</v>
      </c>
      <c r="G89" s="69">
        <f>G90</f>
        <v>1289.922</v>
      </c>
      <c r="H89" s="69">
        <v>0</v>
      </c>
    </row>
    <row r="90" spans="1:8" ht="12.75" customHeight="1" x14ac:dyDescent="0.2">
      <c r="A90" s="154">
        <v>0</v>
      </c>
      <c r="B90" s="151" t="s">
        <v>32</v>
      </c>
      <c r="C90" s="162" t="s">
        <v>254</v>
      </c>
      <c r="D90" s="163" t="s">
        <v>262</v>
      </c>
      <c r="E90" s="153">
        <v>2400000000</v>
      </c>
      <c r="F90" s="153">
        <v>240</v>
      </c>
      <c r="G90" s="69">
        <f>SUM('Ведом прил 2 '!F86)</f>
        <v>1289.922</v>
      </c>
      <c r="H90" s="69">
        <v>0</v>
      </c>
    </row>
    <row r="91" spans="1:8" ht="16.5" customHeight="1" x14ac:dyDescent="0.2">
      <c r="A91" s="154"/>
      <c r="B91" s="165" t="s">
        <v>269</v>
      </c>
      <c r="C91" s="166" t="s">
        <v>263</v>
      </c>
      <c r="D91" s="167" t="s">
        <v>252</v>
      </c>
      <c r="E91" s="174"/>
      <c r="F91" s="174"/>
      <c r="G91" s="172">
        <f>SUM(G92+G98)</f>
        <v>1946.021</v>
      </c>
      <c r="H91" s="172"/>
    </row>
    <row r="92" spans="1:8" ht="15.75" customHeight="1" x14ac:dyDescent="0.2">
      <c r="A92" s="154"/>
      <c r="B92" s="149" t="s">
        <v>250</v>
      </c>
      <c r="C92" s="160" t="s">
        <v>263</v>
      </c>
      <c r="D92" s="161" t="s">
        <v>253</v>
      </c>
      <c r="E92" s="150"/>
      <c r="F92" s="155"/>
      <c r="G92" s="65">
        <f>G93</f>
        <v>928.58199999999999</v>
      </c>
      <c r="H92" s="65">
        <f>H93</f>
        <v>0</v>
      </c>
    </row>
    <row r="93" spans="1:8" ht="26.25" customHeight="1" x14ac:dyDescent="0.2">
      <c r="A93" s="154"/>
      <c r="B93" s="151" t="s">
        <v>244</v>
      </c>
      <c r="C93" s="162" t="s">
        <v>263</v>
      </c>
      <c r="D93" s="163" t="s">
        <v>253</v>
      </c>
      <c r="E93" s="153">
        <v>3400000000</v>
      </c>
      <c r="F93" s="156"/>
      <c r="G93" s="69">
        <f>SUM('Ведом прил 2 '!F88)</f>
        <v>928.58199999999999</v>
      </c>
      <c r="H93" s="69">
        <f>H96</f>
        <v>0</v>
      </c>
    </row>
    <row r="94" spans="1:8" ht="25.5" customHeight="1" x14ac:dyDescent="0.2">
      <c r="A94" s="154"/>
      <c r="B94" s="151" t="s">
        <v>29</v>
      </c>
      <c r="C94" s="162" t="s">
        <v>263</v>
      </c>
      <c r="D94" s="163" t="s">
        <v>253</v>
      </c>
      <c r="E94" s="153">
        <v>3400000000</v>
      </c>
      <c r="F94" s="156">
        <v>100</v>
      </c>
      <c r="G94" s="69">
        <f>SUM(G95)</f>
        <v>842.38499999999999</v>
      </c>
      <c r="H94" s="69">
        <f t="shared" ref="H94:H96" si="0">H95</f>
        <v>0</v>
      </c>
    </row>
    <row r="95" spans="1:8" ht="17.25" customHeight="1" x14ac:dyDescent="0.2">
      <c r="A95" s="154"/>
      <c r="B95" s="151" t="s">
        <v>56</v>
      </c>
      <c r="C95" s="162" t="s">
        <v>263</v>
      </c>
      <c r="D95" s="163" t="s">
        <v>253</v>
      </c>
      <c r="E95" s="153">
        <v>3400000000</v>
      </c>
      <c r="F95" s="156">
        <v>110</v>
      </c>
      <c r="G95" s="69">
        <f>SUM('Ведом прил 2 '!F90)</f>
        <v>842.38499999999999</v>
      </c>
      <c r="H95" s="69">
        <v>0</v>
      </c>
    </row>
    <row r="96" spans="1:8" ht="25.5" customHeight="1" x14ac:dyDescent="0.2">
      <c r="A96" s="154"/>
      <c r="B96" s="151" t="s">
        <v>31</v>
      </c>
      <c r="C96" s="162" t="s">
        <v>263</v>
      </c>
      <c r="D96" s="163" t="s">
        <v>253</v>
      </c>
      <c r="E96" s="153">
        <v>3400000000</v>
      </c>
      <c r="F96" s="156" t="s">
        <v>122</v>
      </c>
      <c r="G96" s="69">
        <f>SUM(G97)</f>
        <v>86.197000000000003</v>
      </c>
      <c r="H96" s="69">
        <f t="shared" si="0"/>
        <v>0</v>
      </c>
    </row>
    <row r="97" spans="1:8" ht="17.25" customHeight="1" x14ac:dyDescent="0.2">
      <c r="A97" s="154"/>
      <c r="B97" s="151" t="s">
        <v>32</v>
      </c>
      <c r="C97" s="162" t="s">
        <v>263</v>
      </c>
      <c r="D97" s="163" t="s">
        <v>253</v>
      </c>
      <c r="E97" s="153">
        <v>3400000000</v>
      </c>
      <c r="F97" s="156" t="s">
        <v>123</v>
      </c>
      <c r="G97" s="69">
        <f>SUM('Ведом прил 2 '!F92)</f>
        <v>86.197000000000003</v>
      </c>
      <c r="H97" s="69">
        <v>0</v>
      </c>
    </row>
    <row r="98" spans="1:8" s="7" customFormat="1" ht="12" customHeight="1" x14ac:dyDescent="0.2">
      <c r="A98" s="154"/>
      <c r="B98" s="149" t="s">
        <v>63</v>
      </c>
      <c r="C98" s="160" t="s">
        <v>263</v>
      </c>
      <c r="D98" s="161" t="s">
        <v>260</v>
      </c>
      <c r="E98" s="150"/>
      <c r="F98" s="150"/>
      <c r="G98" s="65">
        <f>G128+G104</f>
        <v>1017.439</v>
      </c>
      <c r="H98" s="65">
        <f>H128</f>
        <v>0</v>
      </c>
    </row>
    <row r="99" spans="1:8" s="7" customFormat="1" ht="25.5" hidden="1" x14ac:dyDescent="0.2">
      <c r="A99" s="154"/>
      <c r="B99" s="151" t="s">
        <v>96</v>
      </c>
      <c r="C99" s="162"/>
      <c r="D99" s="163">
        <v>503</v>
      </c>
      <c r="E99" s="153">
        <v>900000000</v>
      </c>
      <c r="F99" s="153"/>
      <c r="G99" s="69">
        <f>G100+G108</f>
        <v>1017.439</v>
      </c>
      <c r="H99" s="69">
        <f>H100+H108</f>
        <v>0</v>
      </c>
    </row>
    <row r="100" spans="1:8" s="7" customFormat="1" ht="38.25" hidden="1" x14ac:dyDescent="0.2">
      <c r="A100" s="154"/>
      <c r="B100" s="151" t="s">
        <v>62</v>
      </c>
      <c r="C100" s="162"/>
      <c r="D100" s="163">
        <v>503</v>
      </c>
      <c r="E100" s="153" t="s">
        <v>22</v>
      </c>
      <c r="F100" s="153"/>
      <c r="G100" s="69">
        <f>G101+G105</f>
        <v>1017.439</v>
      </c>
      <c r="H100" s="69">
        <f>H101+H105</f>
        <v>0</v>
      </c>
    </row>
    <row r="101" spans="1:8" s="7" customFormat="1" hidden="1" x14ac:dyDescent="0.2">
      <c r="A101" s="154"/>
      <c r="B101" s="151" t="s">
        <v>70</v>
      </c>
      <c r="C101" s="162"/>
      <c r="D101" s="163">
        <v>503</v>
      </c>
      <c r="E101" s="153" t="s">
        <v>68</v>
      </c>
      <c r="F101" s="153"/>
      <c r="G101" s="69">
        <f>G102</f>
        <v>0</v>
      </c>
      <c r="H101" s="69">
        <f t="shared" ref="H101:H102" si="1">H102</f>
        <v>0</v>
      </c>
    </row>
    <row r="102" spans="1:8" s="7" customFormat="1" hidden="1" x14ac:dyDescent="0.2">
      <c r="A102" s="154"/>
      <c r="B102" s="151" t="s">
        <v>31</v>
      </c>
      <c r="C102" s="162"/>
      <c r="D102" s="163">
        <v>503</v>
      </c>
      <c r="E102" s="153" t="s">
        <v>68</v>
      </c>
      <c r="F102" s="153">
        <v>200</v>
      </c>
      <c r="G102" s="69">
        <f>G103</f>
        <v>0</v>
      </c>
      <c r="H102" s="69">
        <f t="shared" si="1"/>
        <v>0</v>
      </c>
    </row>
    <row r="103" spans="1:8" s="7" customFormat="1" hidden="1" x14ac:dyDescent="0.2">
      <c r="A103" s="154"/>
      <c r="B103" s="151" t="s">
        <v>32</v>
      </c>
      <c r="C103" s="162"/>
      <c r="D103" s="163">
        <v>503</v>
      </c>
      <c r="E103" s="153" t="s">
        <v>68</v>
      </c>
      <c r="F103" s="153">
        <v>240</v>
      </c>
      <c r="G103" s="69"/>
      <c r="H103" s="69"/>
    </row>
    <row r="104" spans="1:8" s="7" customFormat="1" ht="27" customHeight="1" x14ac:dyDescent="0.2">
      <c r="A104" s="154"/>
      <c r="B104" s="151" t="s">
        <v>244</v>
      </c>
      <c r="C104" s="162" t="s">
        <v>263</v>
      </c>
      <c r="D104" s="163" t="s">
        <v>260</v>
      </c>
      <c r="E104" s="153">
        <v>3400000000</v>
      </c>
      <c r="F104" s="153"/>
      <c r="G104" s="69">
        <f>G105</f>
        <v>1017.439</v>
      </c>
      <c r="H104" s="69"/>
    </row>
    <row r="105" spans="1:8" s="7" customFormat="1" hidden="1" x14ac:dyDescent="0.2">
      <c r="A105" s="154"/>
      <c r="B105" s="151" t="s">
        <v>88</v>
      </c>
      <c r="C105" s="162"/>
      <c r="D105" s="163">
        <v>503</v>
      </c>
      <c r="E105" s="153">
        <v>4000000000</v>
      </c>
      <c r="F105" s="153"/>
      <c r="G105" s="69">
        <f t="shared" ref="G105:G106" si="2">G106</f>
        <v>1017.439</v>
      </c>
      <c r="H105" s="69"/>
    </row>
    <row r="106" spans="1:8" s="7" customFormat="1" ht="12.75" customHeight="1" x14ac:dyDescent="0.2">
      <c r="A106" s="154"/>
      <c r="B106" s="151" t="s">
        <v>31</v>
      </c>
      <c r="C106" s="162" t="s">
        <v>263</v>
      </c>
      <c r="D106" s="163" t="s">
        <v>260</v>
      </c>
      <c r="E106" s="153">
        <v>3400000000</v>
      </c>
      <c r="F106" s="153">
        <v>200</v>
      </c>
      <c r="G106" s="69">
        <f t="shared" si="2"/>
        <v>1017.439</v>
      </c>
      <c r="H106" s="69"/>
    </row>
    <row r="107" spans="1:8" s="7" customFormat="1" ht="12.75" customHeight="1" x14ac:dyDescent="0.2">
      <c r="A107" s="154"/>
      <c r="B107" s="151" t="s">
        <v>32</v>
      </c>
      <c r="C107" s="162" t="s">
        <v>263</v>
      </c>
      <c r="D107" s="163" t="s">
        <v>260</v>
      </c>
      <c r="E107" s="153">
        <v>3400000000</v>
      </c>
      <c r="F107" s="153">
        <v>240</v>
      </c>
      <c r="G107" s="69">
        <f>SUM('Ведом прил 2 '!F102)</f>
        <v>1017.439</v>
      </c>
      <c r="H107" s="69"/>
    </row>
    <row r="108" spans="1:8" s="7" customFormat="1" ht="0.75" hidden="1" customHeight="1" x14ac:dyDescent="0.2">
      <c r="A108" s="154"/>
      <c r="B108" s="151" t="s">
        <v>46</v>
      </c>
      <c r="C108" s="162"/>
      <c r="D108" s="163">
        <v>503</v>
      </c>
      <c r="E108" s="153" t="s">
        <v>85</v>
      </c>
      <c r="F108" s="153"/>
      <c r="G108" s="69">
        <f>G109</f>
        <v>0</v>
      </c>
      <c r="H108" s="69"/>
    </row>
    <row r="109" spans="1:8" s="7" customFormat="1" ht="25.5" hidden="1" x14ac:dyDescent="0.2">
      <c r="A109" s="154"/>
      <c r="B109" s="151" t="s">
        <v>98</v>
      </c>
      <c r="C109" s="162"/>
      <c r="D109" s="163">
        <v>503</v>
      </c>
      <c r="E109" s="153" t="s">
        <v>97</v>
      </c>
      <c r="F109" s="153"/>
      <c r="G109" s="69">
        <f>G110</f>
        <v>0</v>
      </c>
      <c r="H109" s="69"/>
    </row>
    <row r="110" spans="1:8" s="7" customFormat="1" hidden="1" x14ac:dyDescent="0.2">
      <c r="A110" s="154"/>
      <c r="B110" s="151" t="s">
        <v>31</v>
      </c>
      <c r="C110" s="162"/>
      <c r="D110" s="163">
        <v>503</v>
      </c>
      <c r="E110" s="153" t="s">
        <v>97</v>
      </c>
      <c r="F110" s="153">
        <v>200</v>
      </c>
      <c r="G110" s="69">
        <f>G111</f>
        <v>0</v>
      </c>
      <c r="H110" s="69"/>
    </row>
    <row r="111" spans="1:8" s="7" customFormat="1" hidden="1" x14ac:dyDescent="0.2">
      <c r="A111" s="154"/>
      <c r="B111" s="151" t="s">
        <v>32</v>
      </c>
      <c r="C111" s="162"/>
      <c r="D111" s="163">
        <v>503</v>
      </c>
      <c r="E111" s="153" t="s">
        <v>97</v>
      </c>
      <c r="F111" s="153">
        <v>240</v>
      </c>
      <c r="G111" s="69"/>
      <c r="H111" s="69"/>
    </row>
    <row r="112" spans="1:8" s="7" customFormat="1" ht="1.5" hidden="1" customHeight="1" x14ac:dyDescent="0.2">
      <c r="A112" s="146"/>
      <c r="B112" s="149" t="s">
        <v>95</v>
      </c>
      <c r="C112" s="160"/>
      <c r="D112" s="161">
        <v>602</v>
      </c>
      <c r="E112" s="150"/>
      <c r="F112" s="150"/>
      <c r="G112" s="65">
        <f>G113</f>
        <v>0</v>
      </c>
      <c r="H112" s="65">
        <f>H113</f>
        <v>0</v>
      </c>
    </row>
    <row r="113" spans="1:8" s="7" customFormat="1" hidden="1" x14ac:dyDescent="0.2">
      <c r="A113" s="154"/>
      <c r="B113" s="151" t="s">
        <v>38</v>
      </c>
      <c r="C113" s="162"/>
      <c r="D113" s="163">
        <v>602</v>
      </c>
      <c r="E113" s="153">
        <v>9000000000</v>
      </c>
      <c r="F113" s="153"/>
      <c r="G113" s="69">
        <f>G114+G119</f>
        <v>0</v>
      </c>
      <c r="H113" s="69">
        <f>H114+H119</f>
        <v>0</v>
      </c>
    </row>
    <row r="114" spans="1:8" s="7" customFormat="1" ht="25.5" hidden="1" x14ac:dyDescent="0.2">
      <c r="A114" s="154"/>
      <c r="B114" s="151" t="s">
        <v>64</v>
      </c>
      <c r="C114" s="162"/>
      <c r="D114" s="163">
        <v>602</v>
      </c>
      <c r="E114" s="153">
        <v>9000070000</v>
      </c>
      <c r="F114" s="153"/>
      <c r="G114" s="69">
        <f t="shared" ref="G114:H117" si="3">G115</f>
        <v>0</v>
      </c>
      <c r="H114" s="69">
        <f t="shared" si="3"/>
        <v>0</v>
      </c>
    </row>
    <row r="115" spans="1:8" s="7" customFormat="1" hidden="1" x14ac:dyDescent="0.2">
      <c r="A115" s="154"/>
      <c r="B115" s="72" t="s">
        <v>89</v>
      </c>
      <c r="C115" s="164"/>
      <c r="D115" s="163">
        <v>602</v>
      </c>
      <c r="E115" s="153">
        <v>9000076000</v>
      </c>
      <c r="F115" s="153"/>
      <c r="G115" s="69">
        <f t="shared" si="3"/>
        <v>0</v>
      </c>
      <c r="H115" s="69">
        <f t="shared" si="3"/>
        <v>0</v>
      </c>
    </row>
    <row r="116" spans="1:8" s="7" customFormat="1" ht="25.5" hidden="1" x14ac:dyDescent="0.2">
      <c r="A116" s="154"/>
      <c r="B116" s="72" t="s">
        <v>92</v>
      </c>
      <c r="C116" s="164"/>
      <c r="D116" s="163">
        <v>602</v>
      </c>
      <c r="E116" s="153">
        <v>9000076230</v>
      </c>
      <c r="F116" s="153"/>
      <c r="G116" s="69">
        <f t="shared" si="3"/>
        <v>0</v>
      </c>
      <c r="H116" s="69">
        <f t="shared" si="3"/>
        <v>0</v>
      </c>
    </row>
    <row r="117" spans="1:8" s="7" customFormat="1" hidden="1" x14ac:dyDescent="0.2">
      <c r="A117" s="154"/>
      <c r="B117" s="151" t="s">
        <v>31</v>
      </c>
      <c r="C117" s="162"/>
      <c r="D117" s="163">
        <v>602</v>
      </c>
      <c r="E117" s="153">
        <v>9000076230</v>
      </c>
      <c r="F117" s="153">
        <v>200</v>
      </c>
      <c r="G117" s="69">
        <f t="shared" si="3"/>
        <v>0</v>
      </c>
      <c r="H117" s="69">
        <f t="shared" si="3"/>
        <v>0</v>
      </c>
    </row>
    <row r="118" spans="1:8" s="7" customFormat="1" hidden="1" x14ac:dyDescent="0.2">
      <c r="A118" s="154"/>
      <c r="B118" s="151" t="s">
        <v>32</v>
      </c>
      <c r="C118" s="162"/>
      <c r="D118" s="163">
        <v>602</v>
      </c>
      <c r="E118" s="153">
        <v>9000076230</v>
      </c>
      <c r="F118" s="153">
        <v>240</v>
      </c>
      <c r="G118" s="69"/>
      <c r="H118" s="69"/>
    </row>
    <row r="119" spans="1:8" s="7" customFormat="1" ht="51" hidden="1" x14ac:dyDescent="0.2">
      <c r="A119" s="154"/>
      <c r="B119" s="151" t="s">
        <v>46</v>
      </c>
      <c r="C119" s="162"/>
      <c r="D119" s="163">
        <v>602</v>
      </c>
      <c r="E119" s="153" t="s">
        <v>14</v>
      </c>
      <c r="F119" s="153"/>
      <c r="G119" s="69">
        <f>G120</f>
        <v>0</v>
      </c>
      <c r="H119" s="69"/>
    </row>
    <row r="120" spans="1:8" s="7" customFormat="1" hidden="1" x14ac:dyDescent="0.2">
      <c r="A120" s="154"/>
      <c r="B120" s="151" t="s">
        <v>93</v>
      </c>
      <c r="C120" s="162"/>
      <c r="D120" s="163">
        <v>602</v>
      </c>
      <c r="E120" s="153" t="s">
        <v>94</v>
      </c>
      <c r="F120" s="153"/>
      <c r="G120" s="69">
        <f>G121</f>
        <v>0</v>
      </c>
      <c r="H120" s="69"/>
    </row>
    <row r="121" spans="1:8" s="7" customFormat="1" hidden="1" x14ac:dyDescent="0.2">
      <c r="A121" s="154"/>
      <c r="B121" s="151" t="s">
        <v>31</v>
      </c>
      <c r="C121" s="162"/>
      <c r="D121" s="163">
        <v>602</v>
      </c>
      <c r="E121" s="153" t="s">
        <v>94</v>
      </c>
      <c r="F121" s="153">
        <v>200</v>
      </c>
      <c r="G121" s="69">
        <f>G122</f>
        <v>0</v>
      </c>
      <c r="H121" s="69"/>
    </row>
    <row r="122" spans="1:8" s="7" customFormat="1" hidden="1" x14ac:dyDescent="0.2">
      <c r="A122" s="154"/>
      <c r="B122" s="151" t="s">
        <v>32</v>
      </c>
      <c r="C122" s="162"/>
      <c r="D122" s="163">
        <v>602</v>
      </c>
      <c r="E122" s="153" t="s">
        <v>94</v>
      </c>
      <c r="F122" s="153">
        <v>240</v>
      </c>
      <c r="G122" s="69"/>
      <c r="H122" s="69"/>
    </row>
    <row r="123" spans="1:8" s="7" customFormat="1" hidden="1" x14ac:dyDescent="0.2">
      <c r="A123" s="146"/>
      <c r="B123" s="149" t="s">
        <v>101</v>
      </c>
      <c r="C123" s="160"/>
      <c r="D123" s="161">
        <v>605</v>
      </c>
      <c r="E123" s="150"/>
      <c r="F123" s="150"/>
      <c r="G123" s="65">
        <f>G124</f>
        <v>0</v>
      </c>
      <c r="H123" s="65">
        <f>H124</f>
        <v>0</v>
      </c>
    </row>
    <row r="124" spans="1:8" s="7" customFormat="1" hidden="1" x14ac:dyDescent="0.2">
      <c r="A124" s="154"/>
      <c r="B124" s="151" t="s">
        <v>38</v>
      </c>
      <c r="C124" s="162"/>
      <c r="D124" s="163">
        <v>605</v>
      </c>
      <c r="E124" s="153">
        <v>9000000000</v>
      </c>
      <c r="F124" s="153"/>
      <c r="G124" s="69">
        <f>G125</f>
        <v>0</v>
      </c>
      <c r="H124" s="69">
        <f>H125</f>
        <v>0</v>
      </c>
    </row>
    <row r="125" spans="1:8" s="7" customFormat="1" hidden="1" x14ac:dyDescent="0.2">
      <c r="A125" s="154"/>
      <c r="B125" s="157" t="s">
        <v>113</v>
      </c>
      <c r="C125" s="157"/>
      <c r="D125" s="163">
        <v>605</v>
      </c>
      <c r="E125" s="153">
        <v>9060000000</v>
      </c>
      <c r="F125" s="153"/>
      <c r="G125" s="69">
        <f>G126</f>
        <v>0</v>
      </c>
      <c r="H125" s="69">
        <f t="shared" ref="H125:H126" si="4">H126</f>
        <v>0</v>
      </c>
    </row>
    <row r="126" spans="1:8" s="7" customFormat="1" hidden="1" x14ac:dyDescent="0.2">
      <c r="A126" s="154"/>
      <c r="B126" s="151" t="s">
        <v>100</v>
      </c>
      <c r="C126" s="162"/>
      <c r="D126" s="163">
        <v>605</v>
      </c>
      <c r="E126" s="153">
        <v>9060000000</v>
      </c>
      <c r="F126" s="153">
        <v>200</v>
      </c>
      <c r="G126" s="69">
        <f>G127</f>
        <v>0</v>
      </c>
      <c r="H126" s="69">
        <f t="shared" si="4"/>
        <v>0</v>
      </c>
    </row>
    <row r="127" spans="1:8" s="7" customFormat="1" hidden="1" x14ac:dyDescent="0.2">
      <c r="A127" s="154"/>
      <c r="B127" s="151" t="s">
        <v>32</v>
      </c>
      <c r="C127" s="162"/>
      <c r="D127" s="163">
        <v>605</v>
      </c>
      <c r="E127" s="153">
        <v>9060000000</v>
      </c>
      <c r="F127" s="153">
        <v>240</v>
      </c>
      <c r="G127" s="69">
        <v>0</v>
      </c>
      <c r="H127" s="69">
        <v>0</v>
      </c>
    </row>
    <row r="128" spans="1:8" s="7" customFormat="1" ht="52.5" hidden="1" customHeight="1" x14ac:dyDescent="0.2">
      <c r="A128" s="154"/>
      <c r="B128" s="151" t="s">
        <v>127</v>
      </c>
      <c r="C128" s="162"/>
      <c r="D128" s="163">
        <v>503</v>
      </c>
      <c r="E128" s="153">
        <v>4500000000</v>
      </c>
      <c r="F128" s="153"/>
      <c r="G128" s="69">
        <f>G129</f>
        <v>0</v>
      </c>
      <c r="H128" s="69">
        <f>H129</f>
        <v>0</v>
      </c>
    </row>
    <row r="129" spans="1:8" s="7" customFormat="1" ht="28.5" hidden="1" customHeight="1" x14ac:dyDescent="0.2">
      <c r="A129" s="154"/>
      <c r="B129" s="151" t="s">
        <v>31</v>
      </c>
      <c r="C129" s="162"/>
      <c r="D129" s="163">
        <v>503</v>
      </c>
      <c r="E129" s="153">
        <v>4500000000</v>
      </c>
      <c r="F129" s="153">
        <v>200</v>
      </c>
      <c r="G129" s="69">
        <f>G130</f>
        <v>0</v>
      </c>
      <c r="H129" s="69">
        <f>H130</f>
        <v>0</v>
      </c>
    </row>
    <row r="130" spans="1:8" s="7" customFormat="1" ht="40.5" hidden="1" customHeight="1" x14ac:dyDescent="0.2">
      <c r="A130" s="154"/>
      <c r="B130" s="151" t="s">
        <v>32</v>
      </c>
      <c r="C130" s="162"/>
      <c r="D130" s="163">
        <v>503</v>
      </c>
      <c r="E130" s="153">
        <v>4500000000</v>
      </c>
      <c r="F130" s="153">
        <v>240</v>
      </c>
      <c r="G130" s="69"/>
      <c r="H130" s="69"/>
    </row>
    <row r="131" spans="1:8" s="7" customFormat="1" ht="17.25" customHeight="1" x14ac:dyDescent="0.2">
      <c r="A131" s="154"/>
      <c r="B131" s="165" t="s">
        <v>270</v>
      </c>
      <c r="C131" s="166" t="s">
        <v>264</v>
      </c>
      <c r="D131" s="167" t="s">
        <v>252</v>
      </c>
      <c r="E131" s="174"/>
      <c r="F131" s="174"/>
      <c r="G131" s="172">
        <f>SUM(G132+G138)</f>
        <v>1014.74</v>
      </c>
      <c r="H131" s="172">
        <f>SUM(H132+H138)</f>
        <v>1007.154</v>
      </c>
    </row>
    <row r="132" spans="1:8" s="7" customFormat="1" ht="15.75" customHeight="1" x14ac:dyDescent="0.2">
      <c r="A132" s="154"/>
      <c r="B132" s="149" t="s">
        <v>128</v>
      </c>
      <c r="C132" s="160" t="s">
        <v>264</v>
      </c>
      <c r="D132" s="161" t="s">
        <v>253</v>
      </c>
      <c r="E132" s="153"/>
      <c r="F132" s="153"/>
      <c r="G132" s="65">
        <f>G133</f>
        <v>1007.154</v>
      </c>
      <c r="H132" s="65">
        <f>H133</f>
        <v>1007.154</v>
      </c>
    </row>
    <row r="133" spans="1:8" s="7" customFormat="1" ht="24.75" customHeight="1" x14ac:dyDescent="0.2">
      <c r="A133" s="154"/>
      <c r="B133" s="151" t="s">
        <v>244</v>
      </c>
      <c r="C133" s="162" t="s">
        <v>264</v>
      </c>
      <c r="D133" s="163" t="s">
        <v>253</v>
      </c>
      <c r="E133" s="153">
        <v>3400000000</v>
      </c>
      <c r="F133" s="153"/>
      <c r="G133" s="69">
        <f>G134+G136</f>
        <v>1007.154</v>
      </c>
      <c r="H133" s="69">
        <f>H134+H136</f>
        <v>1007.154</v>
      </c>
    </row>
    <row r="134" spans="1:8" s="7" customFormat="1" ht="27" customHeight="1" x14ac:dyDescent="0.2">
      <c r="A134" s="154"/>
      <c r="B134" s="151" t="s">
        <v>29</v>
      </c>
      <c r="C134" s="162" t="s">
        <v>264</v>
      </c>
      <c r="D134" s="163" t="s">
        <v>253</v>
      </c>
      <c r="E134" s="153">
        <v>3400000000</v>
      </c>
      <c r="F134" s="153">
        <v>100</v>
      </c>
      <c r="G134" s="69">
        <f>G135</f>
        <v>561.46799999999996</v>
      </c>
      <c r="H134" s="69">
        <f>H135</f>
        <v>561.46799999999996</v>
      </c>
    </row>
    <row r="135" spans="1:8" s="7" customFormat="1" ht="12.75" customHeight="1" x14ac:dyDescent="0.2">
      <c r="A135" s="154"/>
      <c r="B135" s="151" t="s">
        <v>56</v>
      </c>
      <c r="C135" s="162" t="s">
        <v>264</v>
      </c>
      <c r="D135" s="163" t="s">
        <v>253</v>
      </c>
      <c r="E135" s="153">
        <v>3400000000</v>
      </c>
      <c r="F135" s="153">
        <v>110</v>
      </c>
      <c r="G135" s="69">
        <f>SUM('Ведом прил 2 '!F129)</f>
        <v>561.46799999999996</v>
      </c>
      <c r="H135" s="69">
        <f>SUM(G135)</f>
        <v>561.46799999999996</v>
      </c>
    </row>
    <row r="136" spans="1:8" s="7" customFormat="1" ht="12.75" customHeight="1" x14ac:dyDescent="0.2">
      <c r="A136" s="154"/>
      <c r="B136" s="151" t="s">
        <v>31</v>
      </c>
      <c r="C136" s="162" t="s">
        <v>264</v>
      </c>
      <c r="D136" s="163" t="s">
        <v>253</v>
      </c>
      <c r="E136" s="153">
        <v>3400000000</v>
      </c>
      <c r="F136" s="153">
        <v>200</v>
      </c>
      <c r="G136" s="69">
        <f>G137</f>
        <v>445.68599999999998</v>
      </c>
      <c r="H136" s="69">
        <f>H137</f>
        <v>445.68599999999998</v>
      </c>
    </row>
    <row r="137" spans="1:8" s="7" customFormat="1" ht="12.75" customHeight="1" x14ac:dyDescent="0.2">
      <c r="A137" s="154"/>
      <c r="B137" s="151" t="s">
        <v>32</v>
      </c>
      <c r="C137" s="162" t="s">
        <v>264</v>
      </c>
      <c r="D137" s="163" t="s">
        <v>253</v>
      </c>
      <c r="E137" s="153">
        <v>3400000000</v>
      </c>
      <c r="F137" s="153">
        <v>240</v>
      </c>
      <c r="G137" s="69">
        <f>SUM('Ведом прил 2 '!F131)</f>
        <v>445.68599999999998</v>
      </c>
      <c r="H137" s="69">
        <f>SUM(G137)</f>
        <v>445.68599999999998</v>
      </c>
    </row>
    <row r="138" spans="1:8" x14ac:dyDescent="0.2">
      <c r="A138" s="154">
        <v>0</v>
      </c>
      <c r="B138" s="149" t="s">
        <v>61</v>
      </c>
      <c r="C138" s="160" t="s">
        <v>264</v>
      </c>
      <c r="D138" s="161" t="s">
        <v>264</v>
      </c>
      <c r="E138" s="150">
        <v>0</v>
      </c>
      <c r="F138" s="150">
        <v>0</v>
      </c>
      <c r="G138" s="65">
        <f>G139</f>
        <v>7.5860000000000003</v>
      </c>
      <c r="H138" s="65"/>
    </row>
    <row r="139" spans="1:8" ht="22.5" customHeight="1" x14ac:dyDescent="0.2">
      <c r="A139" s="154">
        <v>0</v>
      </c>
      <c r="B139" s="151" t="s">
        <v>244</v>
      </c>
      <c r="C139" s="162" t="s">
        <v>264</v>
      </c>
      <c r="D139" s="163" t="s">
        <v>264</v>
      </c>
      <c r="E139" s="153">
        <v>3400000000</v>
      </c>
      <c r="F139" s="153">
        <v>0</v>
      </c>
      <c r="G139" s="69">
        <f>G145</f>
        <v>7.5860000000000003</v>
      </c>
      <c r="H139" s="69">
        <f>H145</f>
        <v>0</v>
      </c>
    </row>
    <row r="140" spans="1:8" ht="25.5" hidden="1" x14ac:dyDescent="0.2">
      <c r="A140" s="154">
        <v>0</v>
      </c>
      <c r="B140" s="151" t="s">
        <v>47</v>
      </c>
      <c r="C140" s="162"/>
      <c r="D140" s="163">
        <v>707</v>
      </c>
      <c r="E140" s="153" t="s">
        <v>15</v>
      </c>
      <c r="F140" s="153">
        <v>0</v>
      </c>
      <c r="G140" s="69">
        <v>0</v>
      </c>
      <c r="H140" s="69">
        <v>1</v>
      </c>
    </row>
    <row r="141" spans="1:8" ht="25.5" hidden="1" x14ac:dyDescent="0.2">
      <c r="A141" s="154">
        <v>0</v>
      </c>
      <c r="B141" s="151" t="s">
        <v>41</v>
      </c>
      <c r="C141" s="162"/>
      <c r="D141" s="163">
        <v>707</v>
      </c>
      <c r="E141" s="153" t="s">
        <v>16</v>
      </c>
      <c r="F141" s="153">
        <v>0</v>
      </c>
      <c r="G141" s="69">
        <v>0</v>
      </c>
      <c r="H141" s="69">
        <v>0</v>
      </c>
    </row>
    <row r="142" spans="1:8" ht="25.5" hidden="1" x14ac:dyDescent="0.2">
      <c r="A142" s="154">
        <v>0</v>
      </c>
      <c r="B142" s="151" t="s">
        <v>41</v>
      </c>
      <c r="C142" s="162"/>
      <c r="D142" s="163">
        <v>707</v>
      </c>
      <c r="E142" s="153" t="s">
        <v>16</v>
      </c>
      <c r="F142" s="153">
        <v>0</v>
      </c>
      <c r="G142" s="69">
        <v>0</v>
      </c>
      <c r="H142" s="69">
        <v>0</v>
      </c>
    </row>
    <row r="143" spans="1:8" ht="25.5" hidden="1" x14ac:dyDescent="0.2">
      <c r="A143" s="154">
        <v>0</v>
      </c>
      <c r="B143" s="151" t="s">
        <v>41</v>
      </c>
      <c r="C143" s="162"/>
      <c r="D143" s="163">
        <v>707</v>
      </c>
      <c r="E143" s="153" t="s">
        <v>16</v>
      </c>
      <c r="F143" s="153">
        <v>0</v>
      </c>
      <c r="G143" s="69">
        <v>0</v>
      </c>
      <c r="H143" s="69">
        <v>0</v>
      </c>
    </row>
    <row r="144" spans="1:8" ht="25.5" hidden="1" x14ac:dyDescent="0.2">
      <c r="A144" s="154">
        <v>0</v>
      </c>
      <c r="B144" s="151" t="s">
        <v>41</v>
      </c>
      <c r="C144" s="162"/>
      <c r="D144" s="163">
        <v>707</v>
      </c>
      <c r="E144" s="153" t="s">
        <v>16</v>
      </c>
      <c r="F144" s="153">
        <v>0</v>
      </c>
      <c r="G144" s="69">
        <v>0</v>
      </c>
      <c r="H144" s="69">
        <v>0</v>
      </c>
    </row>
    <row r="145" spans="1:8" ht="16.5" customHeight="1" x14ac:dyDescent="0.2">
      <c r="A145" s="154">
        <v>0</v>
      </c>
      <c r="B145" s="151" t="s">
        <v>36</v>
      </c>
      <c r="C145" s="162" t="s">
        <v>264</v>
      </c>
      <c r="D145" s="163" t="s">
        <v>264</v>
      </c>
      <c r="E145" s="153">
        <v>3400000000</v>
      </c>
      <c r="F145" s="153">
        <v>500</v>
      </c>
      <c r="G145" s="69">
        <f>G146</f>
        <v>7.5860000000000003</v>
      </c>
      <c r="H145" s="69">
        <f>H146</f>
        <v>0</v>
      </c>
    </row>
    <row r="146" spans="1:8" x14ac:dyDescent="0.2">
      <c r="A146" s="154">
        <v>0</v>
      </c>
      <c r="B146" s="151" t="s">
        <v>37</v>
      </c>
      <c r="C146" s="162" t="s">
        <v>264</v>
      </c>
      <c r="D146" s="163" t="s">
        <v>264</v>
      </c>
      <c r="E146" s="153">
        <v>3400000000</v>
      </c>
      <c r="F146" s="153">
        <v>540</v>
      </c>
      <c r="G146" s="69">
        <f>SUM('Ведом прил 2 '!F140)</f>
        <v>7.5860000000000003</v>
      </c>
      <c r="H146" s="69"/>
    </row>
    <row r="147" spans="1:8" ht="38.25" hidden="1" x14ac:dyDescent="0.2">
      <c r="A147" s="154">
        <v>0</v>
      </c>
      <c r="B147" s="151" t="s">
        <v>71</v>
      </c>
      <c r="C147" s="162"/>
      <c r="D147" s="163">
        <v>707</v>
      </c>
      <c r="E147" s="153" t="s">
        <v>81</v>
      </c>
      <c r="F147" s="153">
        <v>0</v>
      </c>
      <c r="G147" s="69">
        <f>G148</f>
        <v>0</v>
      </c>
      <c r="H147" s="69">
        <f>H148</f>
        <v>0</v>
      </c>
    </row>
    <row r="148" spans="1:8" ht="67.5" hidden="1" customHeight="1" x14ac:dyDescent="0.2">
      <c r="A148" s="154">
        <v>0</v>
      </c>
      <c r="B148" s="151" t="s">
        <v>48</v>
      </c>
      <c r="C148" s="162"/>
      <c r="D148" s="163">
        <v>707</v>
      </c>
      <c r="E148" s="153" t="s">
        <v>73</v>
      </c>
      <c r="F148" s="153">
        <v>0</v>
      </c>
      <c r="G148" s="69">
        <f>G151</f>
        <v>0</v>
      </c>
      <c r="H148" s="69">
        <f>H151</f>
        <v>0</v>
      </c>
    </row>
    <row r="149" spans="1:8" ht="38.25" hidden="1" x14ac:dyDescent="0.2">
      <c r="A149" s="154">
        <v>0</v>
      </c>
      <c r="B149" s="151" t="s">
        <v>48</v>
      </c>
      <c r="C149" s="162"/>
      <c r="D149" s="163">
        <v>707</v>
      </c>
      <c r="E149" s="153" t="s">
        <v>17</v>
      </c>
      <c r="F149" s="153">
        <v>0</v>
      </c>
      <c r="G149" s="69">
        <v>0</v>
      </c>
      <c r="H149" s="69">
        <v>0</v>
      </c>
    </row>
    <row r="150" spans="1:8" ht="38.25" hidden="1" x14ac:dyDescent="0.2">
      <c r="A150" s="154">
        <v>0</v>
      </c>
      <c r="B150" s="151" t="s">
        <v>48</v>
      </c>
      <c r="C150" s="162"/>
      <c r="D150" s="163">
        <v>707</v>
      </c>
      <c r="E150" s="153" t="s">
        <v>17</v>
      </c>
      <c r="F150" s="153">
        <v>0</v>
      </c>
      <c r="G150" s="69">
        <v>0</v>
      </c>
      <c r="H150" s="69">
        <v>0</v>
      </c>
    </row>
    <row r="151" spans="1:8" ht="25.5" hidden="1" x14ac:dyDescent="0.2">
      <c r="A151" s="154">
        <v>0</v>
      </c>
      <c r="B151" s="151" t="s">
        <v>49</v>
      </c>
      <c r="C151" s="162"/>
      <c r="D151" s="163">
        <v>707</v>
      </c>
      <c r="E151" s="153" t="s">
        <v>74</v>
      </c>
      <c r="F151" s="153">
        <v>0</v>
      </c>
      <c r="G151" s="69">
        <f>G152</f>
        <v>0</v>
      </c>
      <c r="H151" s="69">
        <f>H152</f>
        <v>0</v>
      </c>
    </row>
    <row r="152" spans="1:8" hidden="1" x14ac:dyDescent="0.2">
      <c r="A152" s="154">
        <v>0</v>
      </c>
      <c r="B152" s="151" t="s">
        <v>42</v>
      </c>
      <c r="C152" s="162"/>
      <c r="D152" s="163">
        <v>707</v>
      </c>
      <c r="E152" s="153" t="s">
        <v>74</v>
      </c>
      <c r="F152" s="153">
        <v>600</v>
      </c>
      <c r="G152" s="69">
        <f>G153</f>
        <v>0</v>
      </c>
      <c r="H152" s="69">
        <f>H153</f>
        <v>0</v>
      </c>
    </row>
    <row r="153" spans="1:8" hidden="1" x14ac:dyDescent="0.2">
      <c r="A153" s="154">
        <v>0</v>
      </c>
      <c r="B153" s="151" t="s">
        <v>43</v>
      </c>
      <c r="C153" s="162"/>
      <c r="D153" s="163">
        <v>707</v>
      </c>
      <c r="E153" s="153" t="s">
        <v>74</v>
      </c>
      <c r="F153" s="153">
        <v>620</v>
      </c>
      <c r="G153" s="69"/>
      <c r="H153" s="69"/>
    </row>
    <row r="154" spans="1:8" ht="14.25" x14ac:dyDescent="0.2">
      <c r="A154" s="154"/>
      <c r="B154" s="165" t="s">
        <v>271</v>
      </c>
      <c r="C154" s="166" t="s">
        <v>265</v>
      </c>
      <c r="D154" s="167" t="s">
        <v>252</v>
      </c>
      <c r="E154" s="174"/>
      <c r="F154" s="174"/>
      <c r="G154" s="172">
        <f>SUM(G155)</f>
        <v>4715.33</v>
      </c>
      <c r="H154" s="172"/>
    </row>
    <row r="155" spans="1:8" x14ac:dyDescent="0.2">
      <c r="A155" s="154">
        <v>0</v>
      </c>
      <c r="B155" s="149" t="s">
        <v>50</v>
      </c>
      <c r="C155" s="160" t="s">
        <v>265</v>
      </c>
      <c r="D155" s="161" t="s">
        <v>251</v>
      </c>
      <c r="E155" s="150">
        <v>0</v>
      </c>
      <c r="F155" s="150">
        <v>0</v>
      </c>
      <c r="G155" s="65">
        <f>G156+G180+G192</f>
        <v>4715.33</v>
      </c>
      <c r="H155" s="65">
        <f>SUM(H156)</f>
        <v>0</v>
      </c>
    </row>
    <row r="156" spans="1:8" ht="24" customHeight="1" x14ac:dyDescent="0.2">
      <c r="A156" s="154">
        <v>0</v>
      </c>
      <c r="B156" s="151" t="s">
        <v>244</v>
      </c>
      <c r="C156" s="162" t="s">
        <v>265</v>
      </c>
      <c r="D156" s="163" t="s">
        <v>251</v>
      </c>
      <c r="E156" s="153">
        <v>3400000000</v>
      </c>
      <c r="F156" s="153">
        <v>0</v>
      </c>
      <c r="G156" s="69">
        <f>G162+G201+G203+G205</f>
        <v>4715.33</v>
      </c>
      <c r="H156" s="69">
        <f>SUM(H162:H206)</f>
        <v>0</v>
      </c>
    </row>
    <row r="157" spans="1:8" ht="25.5" hidden="1" x14ac:dyDescent="0.2">
      <c r="A157" s="154">
        <v>0</v>
      </c>
      <c r="B157" s="151" t="s">
        <v>47</v>
      </c>
      <c r="C157" s="162"/>
      <c r="D157" s="163">
        <v>801</v>
      </c>
      <c r="E157" s="153" t="s">
        <v>15</v>
      </c>
      <c r="F157" s="153">
        <v>0</v>
      </c>
      <c r="G157" s="69">
        <v>0</v>
      </c>
      <c r="H157" s="69">
        <v>0</v>
      </c>
    </row>
    <row r="158" spans="1:8" ht="25.5" hidden="1" x14ac:dyDescent="0.2">
      <c r="A158" s="154">
        <v>0</v>
      </c>
      <c r="B158" s="151" t="s">
        <v>41</v>
      </c>
      <c r="C158" s="162"/>
      <c r="D158" s="163">
        <v>801</v>
      </c>
      <c r="E158" s="153" t="s">
        <v>18</v>
      </c>
      <c r="F158" s="153">
        <v>0</v>
      </c>
      <c r="G158" s="69">
        <v>0</v>
      </c>
      <c r="H158" s="69">
        <v>0</v>
      </c>
    </row>
    <row r="159" spans="1:8" ht="25.5" hidden="1" x14ac:dyDescent="0.2">
      <c r="A159" s="154">
        <v>0</v>
      </c>
      <c r="B159" s="151" t="s">
        <v>41</v>
      </c>
      <c r="C159" s="162"/>
      <c r="D159" s="163">
        <v>801</v>
      </c>
      <c r="E159" s="153" t="s">
        <v>18</v>
      </c>
      <c r="F159" s="153">
        <v>0</v>
      </c>
      <c r="G159" s="69">
        <v>0</v>
      </c>
      <c r="H159" s="69">
        <v>0</v>
      </c>
    </row>
    <row r="160" spans="1:8" ht="25.5" hidden="1" x14ac:dyDescent="0.2">
      <c r="A160" s="154">
        <v>0</v>
      </c>
      <c r="B160" s="151" t="s">
        <v>41</v>
      </c>
      <c r="C160" s="162"/>
      <c r="D160" s="163">
        <v>801</v>
      </c>
      <c r="E160" s="153" t="s">
        <v>18</v>
      </c>
      <c r="F160" s="153">
        <v>0</v>
      </c>
      <c r="G160" s="69">
        <v>0</v>
      </c>
      <c r="H160" s="69">
        <v>0</v>
      </c>
    </row>
    <row r="161" spans="1:8" ht="25.5" hidden="1" x14ac:dyDescent="0.2">
      <c r="A161" s="154">
        <v>0</v>
      </c>
      <c r="B161" s="151" t="s">
        <v>41</v>
      </c>
      <c r="C161" s="162"/>
      <c r="D161" s="163">
        <v>801</v>
      </c>
      <c r="E161" s="153" t="s">
        <v>18</v>
      </c>
      <c r="F161" s="153">
        <v>0</v>
      </c>
      <c r="G161" s="69">
        <v>0</v>
      </c>
      <c r="H161" s="69">
        <v>0</v>
      </c>
    </row>
    <row r="162" spans="1:8" ht="26.25" customHeight="1" x14ac:dyDescent="0.2">
      <c r="A162" s="154">
        <v>0</v>
      </c>
      <c r="B162" s="151" t="s">
        <v>29</v>
      </c>
      <c r="C162" s="162" t="s">
        <v>265</v>
      </c>
      <c r="D162" s="163" t="s">
        <v>251</v>
      </c>
      <c r="E162" s="153">
        <v>3400000000</v>
      </c>
      <c r="F162" s="153">
        <v>100</v>
      </c>
      <c r="G162" s="69">
        <f>G163</f>
        <v>2377.1260000000002</v>
      </c>
      <c r="H162" s="69">
        <f>H163</f>
        <v>0</v>
      </c>
    </row>
    <row r="163" spans="1:8" s="10" customFormat="1" ht="14.25" customHeight="1" x14ac:dyDescent="0.2">
      <c r="A163" s="154">
        <v>0</v>
      </c>
      <c r="B163" s="151" t="s">
        <v>56</v>
      </c>
      <c r="C163" s="162" t="s">
        <v>265</v>
      </c>
      <c r="D163" s="163" t="s">
        <v>251</v>
      </c>
      <c r="E163" s="153">
        <v>3400000000</v>
      </c>
      <c r="F163" s="153">
        <v>110</v>
      </c>
      <c r="G163" s="69">
        <f>SUM('Ведом прил 2 '!F156)</f>
        <v>2377.1260000000002</v>
      </c>
      <c r="H163" s="69"/>
    </row>
    <row r="164" spans="1:8" s="10" customFormat="1" ht="0.75" hidden="1" customHeight="1" x14ac:dyDescent="0.2">
      <c r="A164" s="154"/>
      <c r="B164" s="151" t="s">
        <v>66</v>
      </c>
      <c r="C164" s="162" t="s">
        <v>265</v>
      </c>
      <c r="D164" s="163" t="s">
        <v>251</v>
      </c>
      <c r="E164" s="153" t="s">
        <v>18</v>
      </c>
      <c r="F164" s="153">
        <v>400</v>
      </c>
      <c r="G164" s="69"/>
      <c r="H164" s="69"/>
    </row>
    <row r="165" spans="1:8" s="10" customFormat="1" ht="25.5" hidden="1" x14ac:dyDescent="0.2">
      <c r="A165" s="154"/>
      <c r="B165" s="151" t="s">
        <v>99</v>
      </c>
      <c r="C165" s="162" t="s">
        <v>265</v>
      </c>
      <c r="D165" s="163" t="s">
        <v>251</v>
      </c>
      <c r="E165" s="153" t="s">
        <v>18</v>
      </c>
      <c r="F165" s="153">
        <v>460</v>
      </c>
      <c r="G165" s="69"/>
      <c r="H165" s="69"/>
    </row>
    <row r="166" spans="1:8" ht="38.25" hidden="1" x14ac:dyDescent="0.2">
      <c r="A166" s="154">
        <v>0</v>
      </c>
      <c r="B166" s="151" t="s">
        <v>71</v>
      </c>
      <c r="C166" s="162" t="s">
        <v>265</v>
      </c>
      <c r="D166" s="163" t="s">
        <v>251</v>
      </c>
      <c r="E166" s="153" t="s">
        <v>75</v>
      </c>
      <c r="F166" s="153">
        <v>0</v>
      </c>
      <c r="G166" s="69">
        <f>G167</f>
        <v>0</v>
      </c>
      <c r="H166" s="69">
        <f>H167</f>
        <v>0</v>
      </c>
    </row>
    <row r="167" spans="1:8" ht="75" hidden="1" customHeight="1" x14ac:dyDescent="0.2">
      <c r="A167" s="154">
        <v>0</v>
      </c>
      <c r="B167" s="151" t="s">
        <v>48</v>
      </c>
      <c r="C167" s="162" t="s">
        <v>265</v>
      </c>
      <c r="D167" s="163" t="s">
        <v>251</v>
      </c>
      <c r="E167" s="153" t="s">
        <v>76</v>
      </c>
      <c r="F167" s="153">
        <v>0</v>
      </c>
      <c r="G167" s="69">
        <f>G170</f>
        <v>0</v>
      </c>
      <c r="H167" s="69">
        <f>H170</f>
        <v>0</v>
      </c>
    </row>
    <row r="168" spans="1:8" ht="38.25" hidden="1" x14ac:dyDescent="0.2">
      <c r="A168" s="154">
        <v>0</v>
      </c>
      <c r="B168" s="151" t="s">
        <v>48</v>
      </c>
      <c r="C168" s="162" t="s">
        <v>265</v>
      </c>
      <c r="D168" s="163" t="s">
        <v>251</v>
      </c>
      <c r="E168" s="153" t="s">
        <v>19</v>
      </c>
      <c r="F168" s="153">
        <v>0</v>
      </c>
      <c r="G168" s="69">
        <v>0</v>
      </c>
      <c r="H168" s="69">
        <v>0</v>
      </c>
    </row>
    <row r="169" spans="1:8" ht="0.75" hidden="1" customHeight="1" x14ac:dyDescent="0.2">
      <c r="A169" s="154">
        <v>0</v>
      </c>
      <c r="B169" s="151" t="s">
        <v>48</v>
      </c>
      <c r="C169" s="162" t="s">
        <v>265</v>
      </c>
      <c r="D169" s="163" t="s">
        <v>251</v>
      </c>
      <c r="E169" s="153" t="s">
        <v>19</v>
      </c>
      <c r="F169" s="153">
        <v>0</v>
      </c>
      <c r="G169" s="69">
        <v>0</v>
      </c>
      <c r="H169" s="69">
        <v>0</v>
      </c>
    </row>
    <row r="170" spans="1:8" ht="56.25" hidden="1" customHeight="1" x14ac:dyDescent="0.2">
      <c r="A170" s="154">
        <v>0</v>
      </c>
      <c r="B170" s="151" t="s">
        <v>49</v>
      </c>
      <c r="C170" s="162" t="s">
        <v>265</v>
      </c>
      <c r="D170" s="163" t="s">
        <v>251</v>
      </c>
      <c r="E170" s="153" t="s">
        <v>77</v>
      </c>
      <c r="F170" s="153">
        <v>0</v>
      </c>
      <c r="G170" s="69">
        <f>G171</f>
        <v>0</v>
      </c>
      <c r="H170" s="69">
        <f>H171</f>
        <v>0</v>
      </c>
    </row>
    <row r="171" spans="1:8" ht="40.5" hidden="1" customHeight="1" x14ac:dyDescent="0.2">
      <c r="A171" s="154">
        <v>0</v>
      </c>
      <c r="B171" s="151" t="s">
        <v>42</v>
      </c>
      <c r="C171" s="162" t="s">
        <v>265</v>
      </c>
      <c r="D171" s="163" t="s">
        <v>251</v>
      </c>
      <c r="E171" s="153" t="s">
        <v>77</v>
      </c>
      <c r="F171" s="153">
        <v>600</v>
      </c>
      <c r="G171" s="69">
        <f>G172</f>
        <v>0</v>
      </c>
      <c r="H171" s="69">
        <f>H172</f>
        <v>0</v>
      </c>
    </row>
    <row r="172" spans="1:8" s="10" customFormat="1" hidden="1" x14ac:dyDescent="0.2">
      <c r="A172" s="154">
        <v>0</v>
      </c>
      <c r="B172" s="151" t="s">
        <v>43</v>
      </c>
      <c r="C172" s="162" t="s">
        <v>265</v>
      </c>
      <c r="D172" s="163" t="s">
        <v>251</v>
      </c>
      <c r="E172" s="153" t="s">
        <v>77</v>
      </c>
      <c r="F172" s="153">
        <v>620</v>
      </c>
      <c r="G172" s="69"/>
      <c r="H172" s="69"/>
    </row>
    <row r="173" spans="1:8" ht="38.25" hidden="1" x14ac:dyDescent="0.2">
      <c r="A173" s="154">
        <v>0</v>
      </c>
      <c r="B173" s="151" t="s">
        <v>71</v>
      </c>
      <c r="C173" s="162" t="s">
        <v>265</v>
      </c>
      <c r="D173" s="163" t="s">
        <v>251</v>
      </c>
      <c r="E173" s="153" t="s">
        <v>78</v>
      </c>
      <c r="F173" s="153">
        <v>0</v>
      </c>
      <c r="G173" s="69">
        <f>G174</f>
        <v>0</v>
      </c>
      <c r="H173" s="69">
        <f>H174</f>
        <v>0</v>
      </c>
    </row>
    <row r="174" spans="1:8" ht="68.849999999999994" hidden="1" customHeight="1" x14ac:dyDescent="0.2">
      <c r="A174" s="154">
        <v>0</v>
      </c>
      <c r="B174" s="151" t="s">
        <v>48</v>
      </c>
      <c r="C174" s="162" t="s">
        <v>265</v>
      </c>
      <c r="D174" s="163" t="s">
        <v>251</v>
      </c>
      <c r="E174" s="153" t="s">
        <v>79</v>
      </c>
      <c r="F174" s="153">
        <v>0</v>
      </c>
      <c r="G174" s="69">
        <f>G177</f>
        <v>0</v>
      </c>
      <c r="H174" s="69">
        <f>H177</f>
        <v>0</v>
      </c>
    </row>
    <row r="175" spans="1:8" ht="38.25" hidden="1" x14ac:dyDescent="0.2">
      <c r="A175" s="154">
        <v>0</v>
      </c>
      <c r="B175" s="151" t="s">
        <v>48</v>
      </c>
      <c r="C175" s="162" t="s">
        <v>265</v>
      </c>
      <c r="D175" s="163" t="s">
        <v>251</v>
      </c>
      <c r="E175" s="153" t="s">
        <v>20</v>
      </c>
      <c r="F175" s="153">
        <v>0</v>
      </c>
      <c r="G175" s="69">
        <v>0</v>
      </c>
      <c r="H175" s="69">
        <v>0</v>
      </c>
    </row>
    <row r="176" spans="1:8" ht="38.25" hidden="1" x14ac:dyDescent="0.2">
      <c r="A176" s="154">
        <v>0</v>
      </c>
      <c r="B176" s="151" t="s">
        <v>48</v>
      </c>
      <c r="C176" s="162" t="s">
        <v>265</v>
      </c>
      <c r="D176" s="163" t="s">
        <v>251</v>
      </c>
      <c r="E176" s="153" t="s">
        <v>20</v>
      </c>
      <c r="F176" s="153">
        <v>0</v>
      </c>
      <c r="G176" s="69">
        <v>0</v>
      </c>
      <c r="H176" s="69">
        <v>0</v>
      </c>
    </row>
    <row r="177" spans="1:8" ht="51.75" hidden="1" customHeight="1" x14ac:dyDescent="0.2">
      <c r="A177" s="154">
        <v>0</v>
      </c>
      <c r="B177" s="151" t="s">
        <v>49</v>
      </c>
      <c r="C177" s="162" t="s">
        <v>265</v>
      </c>
      <c r="D177" s="163" t="s">
        <v>251</v>
      </c>
      <c r="E177" s="153" t="s">
        <v>80</v>
      </c>
      <c r="F177" s="153">
        <v>0</v>
      </c>
      <c r="G177" s="69">
        <f>G178</f>
        <v>0</v>
      </c>
      <c r="H177" s="69">
        <f>H178</f>
        <v>0</v>
      </c>
    </row>
    <row r="178" spans="1:8" ht="37.5" hidden="1" customHeight="1" x14ac:dyDescent="0.2">
      <c r="A178" s="154">
        <v>0</v>
      </c>
      <c r="B178" s="151" t="s">
        <v>42</v>
      </c>
      <c r="C178" s="162" t="s">
        <v>265</v>
      </c>
      <c r="D178" s="163" t="s">
        <v>251</v>
      </c>
      <c r="E178" s="153" t="s">
        <v>80</v>
      </c>
      <c r="F178" s="153">
        <v>600</v>
      </c>
      <c r="G178" s="69">
        <f>G179</f>
        <v>0</v>
      </c>
      <c r="H178" s="69">
        <f>H179</f>
        <v>0</v>
      </c>
    </row>
    <row r="179" spans="1:8" s="10" customFormat="1" hidden="1" x14ac:dyDescent="0.2">
      <c r="A179" s="154">
        <v>0</v>
      </c>
      <c r="B179" s="158" t="s">
        <v>43</v>
      </c>
      <c r="C179" s="162" t="s">
        <v>265</v>
      </c>
      <c r="D179" s="163" t="s">
        <v>251</v>
      </c>
      <c r="E179" s="153" t="s">
        <v>80</v>
      </c>
      <c r="F179" s="153">
        <v>620</v>
      </c>
      <c r="G179" s="69"/>
      <c r="H179" s="69"/>
    </row>
    <row r="180" spans="1:8" s="10" customFormat="1" hidden="1" x14ac:dyDescent="0.2">
      <c r="A180" s="154"/>
      <c r="B180" s="151" t="s">
        <v>38</v>
      </c>
      <c r="C180" s="162" t="s">
        <v>265</v>
      </c>
      <c r="D180" s="163" t="s">
        <v>251</v>
      </c>
      <c r="E180" s="153">
        <v>9000000000</v>
      </c>
      <c r="F180" s="153"/>
      <c r="G180" s="69">
        <f>G181</f>
        <v>0</v>
      </c>
      <c r="H180" s="69">
        <f>H181</f>
        <v>0</v>
      </c>
    </row>
    <row r="181" spans="1:8" s="10" customFormat="1" ht="38.25" hidden="1" x14ac:dyDescent="0.2">
      <c r="A181" s="154"/>
      <c r="B181" s="151" t="s">
        <v>62</v>
      </c>
      <c r="C181" s="162" t="s">
        <v>265</v>
      </c>
      <c r="D181" s="163" t="s">
        <v>251</v>
      </c>
      <c r="E181" s="153" t="s">
        <v>65</v>
      </c>
      <c r="F181" s="153"/>
      <c r="G181" s="69">
        <f t="shared" ref="G181:H183" si="5">G182</f>
        <v>0</v>
      </c>
      <c r="H181" s="69">
        <f t="shared" si="5"/>
        <v>0</v>
      </c>
    </row>
    <row r="182" spans="1:8" s="10" customFormat="1" ht="38.25" hidden="1" x14ac:dyDescent="0.2">
      <c r="A182" s="154"/>
      <c r="B182" s="151" t="s">
        <v>91</v>
      </c>
      <c r="C182" s="162" t="s">
        <v>265</v>
      </c>
      <c r="D182" s="163" t="s">
        <v>251</v>
      </c>
      <c r="E182" s="153" t="s">
        <v>90</v>
      </c>
      <c r="F182" s="153"/>
      <c r="G182" s="69">
        <f t="shared" si="5"/>
        <v>0</v>
      </c>
      <c r="H182" s="69">
        <f t="shared" si="5"/>
        <v>0</v>
      </c>
    </row>
    <row r="183" spans="1:8" s="10" customFormat="1" hidden="1" x14ac:dyDescent="0.2">
      <c r="A183" s="154"/>
      <c r="B183" s="151" t="s">
        <v>42</v>
      </c>
      <c r="C183" s="162" t="s">
        <v>265</v>
      </c>
      <c r="D183" s="163" t="s">
        <v>251</v>
      </c>
      <c r="E183" s="153" t="s">
        <v>90</v>
      </c>
      <c r="F183" s="153">
        <v>600</v>
      </c>
      <c r="G183" s="69">
        <f t="shared" si="5"/>
        <v>0</v>
      </c>
      <c r="H183" s="69">
        <f t="shared" si="5"/>
        <v>0</v>
      </c>
    </row>
    <row r="184" spans="1:8" s="10" customFormat="1" hidden="1" x14ac:dyDescent="0.2">
      <c r="A184" s="154"/>
      <c r="B184" s="151" t="s">
        <v>43</v>
      </c>
      <c r="C184" s="162" t="s">
        <v>265</v>
      </c>
      <c r="D184" s="163" t="s">
        <v>251</v>
      </c>
      <c r="E184" s="153" t="s">
        <v>90</v>
      </c>
      <c r="F184" s="153">
        <v>620</v>
      </c>
      <c r="G184" s="69"/>
      <c r="H184" s="69"/>
    </row>
    <row r="185" spans="1:8" s="11" customFormat="1" hidden="1" x14ac:dyDescent="0.2">
      <c r="A185" s="146"/>
      <c r="B185" s="149" t="s">
        <v>86</v>
      </c>
      <c r="C185" s="162" t="s">
        <v>265</v>
      </c>
      <c r="D185" s="163" t="s">
        <v>251</v>
      </c>
      <c r="E185" s="150"/>
      <c r="F185" s="150"/>
      <c r="G185" s="65">
        <f>G186</f>
        <v>0</v>
      </c>
      <c r="H185" s="65">
        <f>H186</f>
        <v>0</v>
      </c>
    </row>
    <row r="186" spans="1:8" s="11" customFormat="1" ht="0.75" hidden="1" customHeight="1" x14ac:dyDescent="0.2">
      <c r="A186" s="146"/>
      <c r="B186" s="149" t="s">
        <v>87</v>
      </c>
      <c r="C186" s="162" t="s">
        <v>265</v>
      </c>
      <c r="D186" s="163" t="s">
        <v>251</v>
      </c>
      <c r="E186" s="150"/>
      <c r="F186" s="150"/>
      <c r="G186" s="65">
        <f>G187</f>
        <v>0</v>
      </c>
      <c r="H186" s="65">
        <f t="shared" ref="H186:H187" si="6">H187</f>
        <v>0</v>
      </c>
    </row>
    <row r="187" spans="1:8" ht="25.5" hidden="1" x14ac:dyDescent="0.2">
      <c r="A187" s="154"/>
      <c r="B187" s="151" t="s">
        <v>82</v>
      </c>
      <c r="C187" s="162" t="s">
        <v>265</v>
      </c>
      <c r="D187" s="163" t="s">
        <v>251</v>
      </c>
      <c r="E187" s="153">
        <v>900000000</v>
      </c>
      <c r="F187" s="153"/>
      <c r="G187" s="69">
        <f>G188</f>
        <v>0</v>
      </c>
      <c r="H187" s="69">
        <f t="shared" si="6"/>
        <v>0</v>
      </c>
    </row>
    <row r="188" spans="1:8" ht="38.25" hidden="1" x14ac:dyDescent="0.2">
      <c r="A188" s="154"/>
      <c r="B188" s="151" t="s">
        <v>51</v>
      </c>
      <c r="C188" s="162" t="s">
        <v>265</v>
      </c>
      <c r="D188" s="163" t="s">
        <v>251</v>
      </c>
      <c r="E188" s="153" t="s">
        <v>21</v>
      </c>
      <c r="F188" s="153"/>
      <c r="G188" s="69">
        <f>G189</f>
        <v>0</v>
      </c>
      <c r="H188" s="69">
        <f>H191</f>
        <v>0</v>
      </c>
    </row>
    <row r="189" spans="1:8" ht="25.5" hidden="1" x14ac:dyDescent="0.2">
      <c r="A189" s="154"/>
      <c r="B189" s="151" t="s">
        <v>83</v>
      </c>
      <c r="C189" s="162" t="s">
        <v>265</v>
      </c>
      <c r="D189" s="163" t="s">
        <v>251</v>
      </c>
      <c r="E189" s="153" t="s">
        <v>69</v>
      </c>
      <c r="F189" s="153"/>
      <c r="G189" s="69">
        <f>G190</f>
        <v>0</v>
      </c>
      <c r="H189" s="69"/>
    </row>
    <row r="190" spans="1:8" hidden="1" x14ac:dyDescent="0.2">
      <c r="A190" s="154"/>
      <c r="B190" s="151" t="s">
        <v>66</v>
      </c>
      <c r="C190" s="162" t="s">
        <v>265</v>
      </c>
      <c r="D190" s="163" t="s">
        <v>251</v>
      </c>
      <c r="E190" s="153" t="s">
        <v>69</v>
      </c>
      <c r="F190" s="153">
        <v>400</v>
      </c>
      <c r="G190" s="69">
        <f>G191</f>
        <v>0</v>
      </c>
      <c r="H190" s="69"/>
    </row>
    <row r="191" spans="1:8" hidden="1" x14ac:dyDescent="0.2">
      <c r="A191" s="154"/>
      <c r="B191" s="151" t="s">
        <v>67</v>
      </c>
      <c r="C191" s="162" t="s">
        <v>265</v>
      </c>
      <c r="D191" s="163" t="s">
        <v>251</v>
      </c>
      <c r="E191" s="153" t="s">
        <v>69</v>
      </c>
      <c r="F191" s="153">
        <v>410</v>
      </c>
      <c r="G191" s="69">
        <v>0</v>
      </c>
      <c r="H191" s="69"/>
    </row>
    <row r="192" spans="1:8" ht="0.75" hidden="1" customHeight="1" x14ac:dyDescent="0.2">
      <c r="A192" s="154"/>
      <c r="B192" s="151" t="s">
        <v>96</v>
      </c>
      <c r="C192" s="162" t="s">
        <v>265</v>
      </c>
      <c r="D192" s="163" t="s">
        <v>251</v>
      </c>
      <c r="E192" s="153">
        <v>900000000</v>
      </c>
      <c r="F192" s="153"/>
      <c r="G192" s="69">
        <f>G193+G197</f>
        <v>0</v>
      </c>
      <c r="H192" s="69">
        <f>H193+H197</f>
        <v>0</v>
      </c>
    </row>
    <row r="193" spans="1:8" ht="38.25" hidden="1" x14ac:dyDescent="0.2">
      <c r="A193" s="154"/>
      <c r="B193" s="151" t="s">
        <v>62</v>
      </c>
      <c r="C193" s="162" t="s">
        <v>265</v>
      </c>
      <c r="D193" s="163" t="s">
        <v>251</v>
      </c>
      <c r="E193" s="153" t="s">
        <v>22</v>
      </c>
      <c r="F193" s="153"/>
      <c r="G193" s="69">
        <f>G194</f>
        <v>0</v>
      </c>
      <c r="H193" s="69">
        <f>H194</f>
        <v>0</v>
      </c>
    </row>
    <row r="194" spans="1:8" hidden="1" x14ac:dyDescent="0.2">
      <c r="A194" s="154"/>
      <c r="B194" s="151" t="s">
        <v>70</v>
      </c>
      <c r="C194" s="162" t="s">
        <v>265</v>
      </c>
      <c r="D194" s="163" t="s">
        <v>251</v>
      </c>
      <c r="E194" s="153" t="s">
        <v>68</v>
      </c>
      <c r="F194" s="153"/>
      <c r="G194" s="69">
        <f>G195</f>
        <v>0</v>
      </c>
      <c r="H194" s="69">
        <f t="shared" ref="H194:H195" si="7">H195</f>
        <v>0</v>
      </c>
    </row>
    <row r="195" spans="1:8" hidden="1" x14ac:dyDescent="0.2">
      <c r="A195" s="154"/>
      <c r="B195" s="159" t="s">
        <v>66</v>
      </c>
      <c r="C195" s="162" t="s">
        <v>265</v>
      </c>
      <c r="D195" s="163" t="s">
        <v>251</v>
      </c>
      <c r="E195" s="153" t="s">
        <v>68</v>
      </c>
      <c r="F195" s="153">
        <v>400</v>
      </c>
      <c r="G195" s="69">
        <f>G196</f>
        <v>0</v>
      </c>
      <c r="H195" s="69">
        <f t="shared" si="7"/>
        <v>0</v>
      </c>
    </row>
    <row r="196" spans="1:8" ht="25.5" hidden="1" x14ac:dyDescent="0.2">
      <c r="A196" s="154"/>
      <c r="B196" s="151" t="s">
        <v>107</v>
      </c>
      <c r="C196" s="162" t="s">
        <v>265</v>
      </c>
      <c r="D196" s="163" t="s">
        <v>251</v>
      </c>
      <c r="E196" s="153" t="s">
        <v>68</v>
      </c>
      <c r="F196" s="153">
        <v>465</v>
      </c>
      <c r="G196" s="69"/>
      <c r="H196" s="69"/>
    </row>
    <row r="197" spans="1:8" ht="51" hidden="1" x14ac:dyDescent="0.2">
      <c r="A197" s="154"/>
      <c r="B197" s="151" t="s">
        <v>46</v>
      </c>
      <c r="C197" s="162" t="s">
        <v>265</v>
      </c>
      <c r="D197" s="163" t="s">
        <v>251</v>
      </c>
      <c r="E197" s="153" t="s">
        <v>85</v>
      </c>
      <c r="F197" s="153"/>
      <c r="G197" s="69">
        <f>G198</f>
        <v>0</v>
      </c>
      <c r="H197" s="69"/>
    </row>
    <row r="198" spans="1:8" ht="25.5" hidden="1" x14ac:dyDescent="0.2">
      <c r="A198" s="154"/>
      <c r="B198" s="151" t="s">
        <v>98</v>
      </c>
      <c r="C198" s="162" t="s">
        <v>265</v>
      </c>
      <c r="D198" s="163" t="s">
        <v>251</v>
      </c>
      <c r="E198" s="153" t="s">
        <v>97</v>
      </c>
      <c r="F198" s="153"/>
      <c r="G198" s="69">
        <f>G199</f>
        <v>0</v>
      </c>
      <c r="H198" s="69"/>
    </row>
    <row r="199" spans="1:8" hidden="1" x14ac:dyDescent="0.2">
      <c r="A199" s="154"/>
      <c r="B199" s="159" t="s">
        <v>66</v>
      </c>
      <c r="C199" s="162" t="s">
        <v>265</v>
      </c>
      <c r="D199" s="163" t="s">
        <v>251</v>
      </c>
      <c r="E199" s="153" t="s">
        <v>97</v>
      </c>
      <c r="F199" s="153">
        <v>400</v>
      </c>
      <c r="G199" s="69"/>
      <c r="H199" s="69"/>
    </row>
    <row r="200" spans="1:8" ht="25.5" hidden="1" x14ac:dyDescent="0.2">
      <c r="A200" s="154"/>
      <c r="B200" s="151" t="s">
        <v>107</v>
      </c>
      <c r="C200" s="162" t="s">
        <v>265</v>
      </c>
      <c r="D200" s="163" t="s">
        <v>251</v>
      </c>
      <c r="E200" s="153" t="s">
        <v>97</v>
      </c>
      <c r="F200" s="153">
        <v>465</v>
      </c>
      <c r="G200" s="69"/>
      <c r="H200" s="69"/>
    </row>
    <row r="201" spans="1:8" ht="12.75" customHeight="1" x14ac:dyDescent="0.2">
      <c r="A201" s="154"/>
      <c r="B201" s="151" t="s">
        <v>31</v>
      </c>
      <c r="C201" s="162" t="s">
        <v>265</v>
      </c>
      <c r="D201" s="163" t="s">
        <v>251</v>
      </c>
      <c r="E201" s="153">
        <v>3400000000</v>
      </c>
      <c r="F201" s="153">
        <v>200</v>
      </c>
      <c r="G201" s="69">
        <f>SUM(G202)</f>
        <v>2264.7489999999998</v>
      </c>
      <c r="H201" s="69">
        <f>SUM(H202)</f>
        <v>0</v>
      </c>
    </row>
    <row r="202" spans="1:8" ht="12.75" customHeight="1" x14ac:dyDescent="0.2">
      <c r="A202" s="154"/>
      <c r="B202" s="151" t="s">
        <v>32</v>
      </c>
      <c r="C202" s="162" t="s">
        <v>265</v>
      </c>
      <c r="D202" s="163" t="s">
        <v>251</v>
      </c>
      <c r="E202" s="153">
        <v>3400000000</v>
      </c>
      <c r="F202" s="153">
        <v>240</v>
      </c>
      <c r="G202" s="69">
        <f>SUM('Ведом прил 2 '!F195)</f>
        <v>2264.7489999999998</v>
      </c>
      <c r="H202" s="69"/>
    </row>
    <row r="203" spans="1:8" x14ac:dyDescent="0.2">
      <c r="A203" s="154"/>
      <c r="B203" s="151" t="s">
        <v>36</v>
      </c>
      <c r="C203" s="162" t="s">
        <v>265</v>
      </c>
      <c r="D203" s="163" t="s">
        <v>251</v>
      </c>
      <c r="E203" s="153">
        <v>3400000000</v>
      </c>
      <c r="F203" s="153">
        <v>500</v>
      </c>
      <c r="G203" s="69">
        <f>G204</f>
        <v>42.1</v>
      </c>
      <c r="H203" s="69"/>
    </row>
    <row r="204" spans="1:8" x14ac:dyDescent="0.2">
      <c r="A204" s="154"/>
      <c r="B204" s="151" t="s">
        <v>37</v>
      </c>
      <c r="C204" s="162" t="s">
        <v>265</v>
      </c>
      <c r="D204" s="163" t="s">
        <v>251</v>
      </c>
      <c r="E204" s="153">
        <v>3400000000</v>
      </c>
      <c r="F204" s="153">
        <v>540</v>
      </c>
      <c r="G204" s="69">
        <f>SUM('Ведом прил 2 '!F197)</f>
        <v>42.1</v>
      </c>
      <c r="H204" s="69"/>
    </row>
    <row r="205" spans="1:8" x14ac:dyDescent="0.2">
      <c r="A205" s="154"/>
      <c r="B205" s="151" t="s">
        <v>33</v>
      </c>
      <c r="C205" s="162" t="s">
        <v>265</v>
      </c>
      <c r="D205" s="163" t="s">
        <v>251</v>
      </c>
      <c r="E205" s="153">
        <v>3400000000</v>
      </c>
      <c r="F205" s="153">
        <v>800</v>
      </c>
      <c r="G205" s="69">
        <f>G206</f>
        <v>31.355</v>
      </c>
      <c r="H205" s="69"/>
    </row>
    <row r="206" spans="1:8" x14ac:dyDescent="0.2">
      <c r="A206" s="154"/>
      <c r="B206" s="151" t="s">
        <v>34</v>
      </c>
      <c r="C206" s="162" t="s">
        <v>265</v>
      </c>
      <c r="D206" s="163" t="s">
        <v>251</v>
      </c>
      <c r="E206" s="153">
        <v>3400000000</v>
      </c>
      <c r="F206" s="153">
        <v>850</v>
      </c>
      <c r="G206" s="69">
        <f>SUM('Ведом прил 2 '!F199)</f>
        <v>31.355</v>
      </c>
      <c r="H206" s="69"/>
    </row>
    <row r="207" spans="1:8" ht="25.5" hidden="1" x14ac:dyDescent="0.2">
      <c r="A207" s="154"/>
      <c r="B207" s="151" t="s">
        <v>103</v>
      </c>
      <c r="C207" s="162"/>
      <c r="D207" s="163">
        <v>1006</v>
      </c>
      <c r="E207" s="153">
        <v>4300070000</v>
      </c>
      <c r="F207" s="153"/>
      <c r="G207" s="69">
        <f>G208</f>
        <v>0</v>
      </c>
      <c r="H207" s="69">
        <f>H209</f>
        <v>0</v>
      </c>
    </row>
    <row r="208" spans="1:8" ht="25.5" hidden="1" x14ac:dyDescent="0.2">
      <c r="A208" s="154"/>
      <c r="B208" s="157" t="s">
        <v>102</v>
      </c>
      <c r="C208" s="157"/>
      <c r="D208" s="163">
        <v>1006</v>
      </c>
      <c r="E208" s="153">
        <v>4300074040</v>
      </c>
      <c r="F208" s="153"/>
      <c r="G208" s="69">
        <f>G209</f>
        <v>0</v>
      </c>
      <c r="H208" s="69">
        <f>H209</f>
        <v>0</v>
      </c>
    </row>
    <row r="209" spans="1:8" hidden="1" x14ac:dyDescent="0.2">
      <c r="A209" s="154"/>
      <c r="B209" s="151" t="s">
        <v>42</v>
      </c>
      <c r="C209" s="162"/>
      <c r="D209" s="163">
        <v>1006</v>
      </c>
      <c r="E209" s="153">
        <v>4300074040</v>
      </c>
      <c r="F209" s="153">
        <v>600</v>
      </c>
      <c r="G209" s="69">
        <f>G210</f>
        <v>0</v>
      </c>
      <c r="H209" s="69">
        <f>H210</f>
        <v>0</v>
      </c>
    </row>
    <row r="210" spans="1:8" hidden="1" x14ac:dyDescent="0.2">
      <c r="A210" s="154"/>
      <c r="B210" s="151" t="s">
        <v>43</v>
      </c>
      <c r="C210" s="162"/>
      <c r="D210" s="163">
        <v>1006</v>
      </c>
      <c r="E210" s="153">
        <v>4300074040</v>
      </c>
      <c r="F210" s="153">
        <v>620</v>
      </c>
      <c r="G210" s="69"/>
      <c r="H210" s="69"/>
    </row>
    <row r="211" spans="1:8" ht="51" hidden="1" x14ac:dyDescent="0.2">
      <c r="A211" s="154"/>
      <c r="B211" s="151" t="s">
        <v>46</v>
      </c>
      <c r="C211" s="162"/>
      <c r="D211" s="163">
        <v>1006</v>
      </c>
      <c r="E211" s="153" t="s">
        <v>104</v>
      </c>
      <c r="F211" s="153"/>
      <c r="G211" s="69">
        <f>G212</f>
        <v>0</v>
      </c>
      <c r="H211" s="69"/>
    </row>
    <row r="212" spans="1:8" ht="25.5" hidden="1" x14ac:dyDescent="0.2">
      <c r="A212" s="154"/>
      <c r="B212" s="151" t="s">
        <v>106</v>
      </c>
      <c r="C212" s="162"/>
      <c r="D212" s="163">
        <v>1006</v>
      </c>
      <c r="E212" s="153" t="s">
        <v>105</v>
      </c>
      <c r="F212" s="153"/>
      <c r="G212" s="69">
        <f>G213</f>
        <v>0</v>
      </c>
      <c r="H212" s="69"/>
    </row>
    <row r="213" spans="1:8" hidden="1" x14ac:dyDescent="0.2">
      <c r="A213" s="154"/>
      <c r="B213" s="151" t="s">
        <v>42</v>
      </c>
      <c r="C213" s="162"/>
      <c r="D213" s="163">
        <v>1006</v>
      </c>
      <c r="E213" s="153" t="s">
        <v>105</v>
      </c>
      <c r="F213" s="153">
        <v>600</v>
      </c>
      <c r="G213" s="69">
        <f>G214</f>
        <v>0</v>
      </c>
      <c r="H213" s="69"/>
    </row>
    <row r="214" spans="1:8" hidden="1" x14ac:dyDescent="0.2">
      <c r="A214" s="154"/>
      <c r="B214" s="151" t="s">
        <v>43</v>
      </c>
      <c r="C214" s="162"/>
      <c r="D214" s="163">
        <v>1006</v>
      </c>
      <c r="E214" s="153" t="s">
        <v>105</v>
      </c>
      <c r="F214" s="153">
        <v>620</v>
      </c>
      <c r="G214" s="69"/>
      <c r="H214" s="69"/>
    </row>
    <row r="215" spans="1:8" ht="14.25" x14ac:dyDescent="0.2">
      <c r="A215" s="154"/>
      <c r="B215" s="165" t="s">
        <v>282</v>
      </c>
      <c r="C215" s="166" t="s">
        <v>261</v>
      </c>
      <c r="D215" s="167" t="s">
        <v>252</v>
      </c>
      <c r="E215" s="153"/>
      <c r="F215" s="153"/>
      <c r="G215" s="172">
        <f>SUM(G216)</f>
        <v>145.85</v>
      </c>
      <c r="H215" s="69"/>
    </row>
    <row r="216" spans="1:8" x14ac:dyDescent="0.2">
      <c r="A216" s="154"/>
      <c r="B216" s="149" t="s">
        <v>281</v>
      </c>
      <c r="C216" s="160" t="s">
        <v>261</v>
      </c>
      <c r="D216" s="161" t="s">
        <v>260</v>
      </c>
      <c r="E216" s="153"/>
      <c r="F216" s="153"/>
      <c r="G216" s="65">
        <f>SUM(G217)</f>
        <v>145.85</v>
      </c>
      <c r="H216" s="69"/>
    </row>
    <row r="217" spans="1:8" ht="29.25" customHeight="1" x14ac:dyDescent="0.2">
      <c r="A217" s="154"/>
      <c r="B217" s="151" t="s">
        <v>244</v>
      </c>
      <c r="C217" s="162" t="s">
        <v>261</v>
      </c>
      <c r="D217" s="163" t="s">
        <v>260</v>
      </c>
      <c r="E217" s="153">
        <v>3400000000</v>
      </c>
      <c r="F217" s="153"/>
      <c r="G217" s="69">
        <f>SUM(G218)</f>
        <v>145.85</v>
      </c>
      <c r="H217" s="69"/>
    </row>
    <row r="218" spans="1:8" x14ac:dyDescent="0.2">
      <c r="A218" s="154"/>
      <c r="B218" s="151" t="s">
        <v>31</v>
      </c>
      <c r="C218" s="162" t="s">
        <v>261</v>
      </c>
      <c r="D218" s="163" t="s">
        <v>260</v>
      </c>
      <c r="E218" s="153">
        <v>3400000000</v>
      </c>
      <c r="F218" s="153" t="s">
        <v>122</v>
      </c>
      <c r="G218" s="69">
        <f>SUM(G219)</f>
        <v>145.85</v>
      </c>
      <c r="H218" s="69"/>
    </row>
    <row r="219" spans="1:8" x14ac:dyDescent="0.2">
      <c r="A219" s="154"/>
      <c r="B219" s="151" t="s">
        <v>32</v>
      </c>
      <c r="C219" s="162" t="s">
        <v>261</v>
      </c>
      <c r="D219" s="163" t="s">
        <v>260</v>
      </c>
      <c r="E219" s="153">
        <v>3400000000</v>
      </c>
      <c r="F219" s="153" t="s">
        <v>123</v>
      </c>
      <c r="G219" s="69">
        <v>145.85</v>
      </c>
      <c r="H219" s="69"/>
    </row>
    <row r="220" spans="1:8" ht="14.25" x14ac:dyDescent="0.2">
      <c r="A220" s="154"/>
      <c r="B220" s="165" t="s">
        <v>272</v>
      </c>
      <c r="C220" s="166" t="s">
        <v>256</v>
      </c>
      <c r="D220" s="167" t="s">
        <v>252</v>
      </c>
      <c r="E220" s="174"/>
      <c r="F220" s="174"/>
      <c r="G220" s="172">
        <f>SUM(G221)</f>
        <v>9.1229999999999993</v>
      </c>
      <c r="H220" s="172"/>
    </row>
    <row r="221" spans="1:8" x14ac:dyDescent="0.2">
      <c r="A221" s="154">
        <v>0</v>
      </c>
      <c r="B221" s="149" t="s">
        <v>52</v>
      </c>
      <c r="C221" s="160" t="s">
        <v>256</v>
      </c>
      <c r="D221" s="161" t="s">
        <v>251</v>
      </c>
      <c r="E221" s="150"/>
      <c r="F221" s="150">
        <v>0</v>
      </c>
      <c r="G221" s="65">
        <f>G222</f>
        <v>9.1229999999999993</v>
      </c>
      <c r="H221" s="65">
        <f>H222</f>
        <v>0</v>
      </c>
    </row>
    <row r="222" spans="1:8" ht="24" customHeight="1" x14ac:dyDescent="0.2">
      <c r="A222" s="154">
        <v>0</v>
      </c>
      <c r="B222" s="151" t="s">
        <v>244</v>
      </c>
      <c r="C222" s="162" t="s">
        <v>256</v>
      </c>
      <c r="D222" s="163" t="s">
        <v>251</v>
      </c>
      <c r="E222" s="153">
        <v>3400000000</v>
      </c>
      <c r="F222" s="153">
        <v>0</v>
      </c>
      <c r="G222" s="69">
        <f>G228</f>
        <v>9.1229999999999993</v>
      </c>
      <c r="H222" s="69">
        <f>H228</f>
        <v>0</v>
      </c>
    </row>
    <row r="223" spans="1:8" ht="25.5" hidden="1" x14ac:dyDescent="0.2">
      <c r="A223" s="154">
        <v>0</v>
      </c>
      <c r="B223" s="151" t="s">
        <v>47</v>
      </c>
      <c r="C223" s="162"/>
      <c r="D223" s="163">
        <v>1101</v>
      </c>
      <c r="E223" s="153" t="s">
        <v>15</v>
      </c>
      <c r="F223" s="153">
        <v>0</v>
      </c>
      <c r="G223" s="69">
        <v>0</v>
      </c>
      <c r="H223" s="69">
        <v>1</v>
      </c>
    </row>
    <row r="224" spans="1:8" ht="25.5" hidden="1" x14ac:dyDescent="0.2">
      <c r="A224" s="154">
        <v>0</v>
      </c>
      <c r="B224" s="151" t="s">
        <v>41</v>
      </c>
      <c r="C224" s="162"/>
      <c r="D224" s="163">
        <v>1101</v>
      </c>
      <c r="E224" s="153" t="s">
        <v>23</v>
      </c>
      <c r="F224" s="153">
        <v>0</v>
      </c>
      <c r="G224" s="69">
        <v>0</v>
      </c>
      <c r="H224" s="69">
        <v>0</v>
      </c>
    </row>
    <row r="225" spans="1:8" ht="25.5" hidden="1" x14ac:dyDescent="0.2">
      <c r="A225" s="154">
        <v>0</v>
      </c>
      <c r="B225" s="151" t="s">
        <v>41</v>
      </c>
      <c r="C225" s="162"/>
      <c r="D225" s="163">
        <v>1101</v>
      </c>
      <c r="E225" s="153" t="s">
        <v>23</v>
      </c>
      <c r="F225" s="153">
        <v>0</v>
      </c>
      <c r="G225" s="69">
        <v>0</v>
      </c>
      <c r="H225" s="69">
        <v>0</v>
      </c>
    </row>
    <row r="226" spans="1:8" ht="25.5" hidden="1" x14ac:dyDescent="0.2">
      <c r="A226" s="154">
        <v>0</v>
      </c>
      <c r="B226" s="151" t="s">
        <v>41</v>
      </c>
      <c r="C226" s="162"/>
      <c r="D226" s="163">
        <v>1101</v>
      </c>
      <c r="E226" s="153" t="s">
        <v>23</v>
      </c>
      <c r="F226" s="153">
        <v>0</v>
      </c>
      <c r="G226" s="69">
        <v>0</v>
      </c>
      <c r="H226" s="69">
        <v>0</v>
      </c>
    </row>
    <row r="227" spans="1:8" ht="25.5" hidden="1" x14ac:dyDescent="0.2">
      <c r="A227" s="154">
        <v>0</v>
      </c>
      <c r="B227" s="151" t="s">
        <v>41</v>
      </c>
      <c r="C227" s="162"/>
      <c r="D227" s="163">
        <v>1101</v>
      </c>
      <c r="E227" s="153" t="s">
        <v>23</v>
      </c>
      <c r="F227" s="153">
        <v>0</v>
      </c>
      <c r="G227" s="69">
        <v>0</v>
      </c>
      <c r="H227" s="69">
        <v>0</v>
      </c>
    </row>
    <row r="228" spans="1:8" ht="12.75" customHeight="1" x14ac:dyDescent="0.2">
      <c r="A228" s="154">
        <v>0</v>
      </c>
      <c r="B228" s="151" t="s">
        <v>36</v>
      </c>
      <c r="C228" s="162" t="s">
        <v>256</v>
      </c>
      <c r="D228" s="163" t="s">
        <v>251</v>
      </c>
      <c r="E228" s="153">
        <v>3400000000</v>
      </c>
      <c r="F228" s="153">
        <v>500</v>
      </c>
      <c r="G228" s="69">
        <f>G229</f>
        <v>9.1229999999999993</v>
      </c>
      <c r="H228" s="69">
        <v>0</v>
      </c>
    </row>
    <row r="229" spans="1:8" x14ac:dyDescent="0.2">
      <c r="A229" s="154">
        <v>0</v>
      </c>
      <c r="B229" s="151" t="s">
        <v>37</v>
      </c>
      <c r="C229" s="162" t="s">
        <v>256</v>
      </c>
      <c r="D229" s="163" t="s">
        <v>251</v>
      </c>
      <c r="E229" s="153">
        <v>3400000000</v>
      </c>
      <c r="F229" s="153">
        <v>540</v>
      </c>
      <c r="G229" s="69">
        <f>SUM('Ведом прил 2 '!F220)</f>
        <v>9.1229999999999993</v>
      </c>
      <c r="H229" s="69">
        <v>0</v>
      </c>
    </row>
    <row r="230" spans="1:8" ht="80.25" hidden="1" customHeight="1" x14ac:dyDescent="0.2">
      <c r="A230" s="154"/>
      <c r="B230" s="151" t="s">
        <v>71</v>
      </c>
      <c r="C230" s="151"/>
      <c r="D230" s="152">
        <v>1101</v>
      </c>
      <c r="E230" s="153" t="s">
        <v>72</v>
      </c>
      <c r="F230" s="153"/>
      <c r="G230" s="69" t="e">
        <f>#REF!</f>
        <v>#REF!</v>
      </c>
      <c r="H230" s="69" t="e">
        <f>#REF!</f>
        <v>#REF!</v>
      </c>
    </row>
    <row r="231" spans="1:8" ht="63.75" hidden="1" customHeight="1" x14ac:dyDescent="0.2">
      <c r="A231" s="154"/>
      <c r="B231" s="151" t="s">
        <v>48</v>
      </c>
      <c r="C231" s="151"/>
      <c r="D231" s="152">
        <v>1101</v>
      </c>
      <c r="E231" s="153" t="s">
        <v>84</v>
      </c>
      <c r="F231" s="153"/>
      <c r="G231" s="69" t="e">
        <f>#REF!</f>
        <v>#REF!</v>
      </c>
      <c r="H231" s="69" t="e">
        <f>#REF!</f>
        <v>#REF!</v>
      </c>
    </row>
    <row r="232" spans="1:8" ht="0.75" hidden="1" customHeight="1" x14ac:dyDescent="0.2">
      <c r="A232" s="154"/>
      <c r="B232" s="151" t="s">
        <v>38</v>
      </c>
      <c r="C232" s="151"/>
      <c r="D232" s="152">
        <v>104</v>
      </c>
      <c r="E232" s="153">
        <v>9000000000</v>
      </c>
      <c r="F232" s="153"/>
      <c r="G232" s="69">
        <f t="shared" ref="G232:H234" si="8">G233</f>
        <v>0</v>
      </c>
      <c r="H232" s="69">
        <f t="shared" si="8"/>
        <v>0</v>
      </c>
    </row>
    <row r="233" spans="1:8" ht="85.5" hidden="1" customHeight="1" x14ac:dyDescent="0.2">
      <c r="A233" s="154"/>
      <c r="B233" s="151" t="s">
        <v>117</v>
      </c>
      <c r="C233" s="151"/>
      <c r="D233" s="152">
        <v>104</v>
      </c>
      <c r="E233" s="153">
        <v>9010000000</v>
      </c>
      <c r="F233" s="153"/>
      <c r="G233" s="69">
        <f t="shared" si="8"/>
        <v>0</v>
      </c>
      <c r="H233" s="69">
        <f t="shared" si="8"/>
        <v>0</v>
      </c>
    </row>
    <row r="234" spans="1:8" ht="65.25" hidden="1" customHeight="1" x14ac:dyDescent="0.2">
      <c r="A234" s="154"/>
      <c r="B234" s="151" t="s">
        <v>29</v>
      </c>
      <c r="C234" s="151"/>
      <c r="D234" s="152">
        <v>104</v>
      </c>
      <c r="E234" s="153">
        <v>9010000000</v>
      </c>
      <c r="F234" s="153">
        <v>100</v>
      </c>
      <c r="G234" s="69">
        <f t="shared" si="8"/>
        <v>0</v>
      </c>
      <c r="H234" s="69">
        <f t="shared" si="8"/>
        <v>0</v>
      </c>
    </row>
    <row r="235" spans="1:8" ht="31.5" hidden="1" customHeight="1" x14ac:dyDescent="0.2">
      <c r="A235" s="154"/>
      <c r="B235" s="151" t="s">
        <v>30</v>
      </c>
      <c r="C235" s="151"/>
      <c r="D235" s="152">
        <v>104</v>
      </c>
      <c r="E235" s="153">
        <v>9010000000</v>
      </c>
      <c r="F235" s="153">
        <v>120</v>
      </c>
      <c r="G235" s="69"/>
      <c r="H235" s="69"/>
    </row>
    <row r="236" spans="1:8" ht="25.5" hidden="1" x14ac:dyDescent="0.2">
      <c r="A236" s="154">
        <v>0</v>
      </c>
      <c r="B236" s="151" t="s">
        <v>41</v>
      </c>
      <c r="C236" s="151"/>
      <c r="D236" s="152">
        <v>1202</v>
      </c>
      <c r="E236" s="153" t="s">
        <v>24</v>
      </c>
      <c r="F236" s="153">
        <v>0</v>
      </c>
      <c r="G236" s="69">
        <v>0</v>
      </c>
      <c r="H236" s="69">
        <v>0</v>
      </c>
    </row>
    <row r="237" spans="1:8" ht="1.5" customHeight="1" x14ac:dyDescent="0.2">
      <c r="A237" s="206" t="s">
        <v>7</v>
      </c>
      <c r="B237" s="207"/>
      <c r="C237" s="207"/>
      <c r="D237" s="207"/>
      <c r="E237" s="207"/>
      <c r="F237" s="208"/>
      <c r="G237" s="65">
        <f>G14</f>
        <v>11769.898999999999</v>
      </c>
      <c r="H237" s="65">
        <f>H14</f>
        <v>1261.789</v>
      </c>
    </row>
    <row r="238" spans="1:8" hidden="1" x14ac:dyDescent="0.2">
      <c r="A238" s="48">
        <v>0</v>
      </c>
      <c r="B238" s="47" t="s">
        <v>58</v>
      </c>
      <c r="C238" s="47"/>
      <c r="D238" s="66">
        <v>0</v>
      </c>
      <c r="E238" s="67">
        <v>0</v>
      </c>
      <c r="F238" s="68">
        <v>0</v>
      </c>
      <c r="G238" s="69">
        <v>0</v>
      </c>
      <c r="H238" s="69">
        <v>0</v>
      </c>
    </row>
    <row r="239" spans="1:8" hidden="1" x14ac:dyDescent="0.2">
      <c r="A239" s="48">
        <v>0</v>
      </c>
      <c r="B239" s="47" t="s">
        <v>58</v>
      </c>
      <c r="C239" s="47"/>
      <c r="D239" s="66">
        <v>0</v>
      </c>
      <c r="E239" s="67">
        <v>0</v>
      </c>
      <c r="F239" s="68">
        <v>0</v>
      </c>
      <c r="G239" s="69">
        <v>0</v>
      </c>
      <c r="H239" s="69">
        <v>0</v>
      </c>
    </row>
    <row r="240" spans="1:8" hidden="1" x14ac:dyDescent="0.2">
      <c r="A240" s="48">
        <v>0</v>
      </c>
      <c r="B240" s="47" t="s">
        <v>58</v>
      </c>
      <c r="C240" s="47"/>
      <c r="D240" s="66">
        <v>0</v>
      </c>
      <c r="E240" s="67">
        <v>0</v>
      </c>
      <c r="F240" s="68">
        <v>0</v>
      </c>
      <c r="G240" s="69">
        <v>0</v>
      </c>
      <c r="H240" s="69">
        <v>0</v>
      </c>
    </row>
    <row r="241" spans="1:8" hidden="1" x14ac:dyDescent="0.2">
      <c r="A241" s="48">
        <v>0</v>
      </c>
      <c r="B241" s="47" t="s">
        <v>58</v>
      </c>
      <c r="C241" s="47"/>
      <c r="D241" s="66">
        <v>0</v>
      </c>
      <c r="E241" s="67">
        <v>0</v>
      </c>
      <c r="F241" s="68">
        <v>0</v>
      </c>
      <c r="G241" s="69">
        <v>0</v>
      </c>
      <c r="H241" s="69">
        <v>0</v>
      </c>
    </row>
    <row r="242" spans="1:8" hidden="1" x14ac:dyDescent="0.2">
      <c r="A242" s="48">
        <v>0</v>
      </c>
      <c r="B242" s="47" t="s">
        <v>58</v>
      </c>
      <c r="C242" s="47"/>
      <c r="D242" s="66">
        <v>0</v>
      </c>
      <c r="E242" s="67">
        <v>0</v>
      </c>
      <c r="F242" s="68">
        <v>0</v>
      </c>
      <c r="G242" s="69">
        <v>0</v>
      </c>
      <c r="H242" s="69">
        <v>0</v>
      </c>
    </row>
    <row r="243" spans="1:8" hidden="1" x14ac:dyDescent="0.2">
      <c r="A243" s="48">
        <v>0</v>
      </c>
      <c r="B243" s="47" t="s">
        <v>58</v>
      </c>
      <c r="C243" s="47"/>
      <c r="D243" s="66">
        <v>0</v>
      </c>
      <c r="E243" s="67">
        <v>0</v>
      </c>
      <c r="F243" s="68">
        <v>0</v>
      </c>
      <c r="G243" s="69">
        <v>0</v>
      </c>
      <c r="H243" s="69">
        <v>0</v>
      </c>
    </row>
    <row r="244" spans="1:8" hidden="1" x14ac:dyDescent="0.2">
      <c r="A244" s="48">
        <v>0</v>
      </c>
      <c r="B244" s="47" t="s">
        <v>58</v>
      </c>
      <c r="C244" s="47"/>
      <c r="D244" s="66">
        <v>0</v>
      </c>
      <c r="E244" s="67">
        <v>0</v>
      </c>
      <c r="F244" s="68">
        <v>0</v>
      </c>
      <c r="G244" s="69">
        <v>0</v>
      </c>
      <c r="H244" s="69">
        <v>0</v>
      </c>
    </row>
    <row r="245" spans="1:8" hidden="1" x14ac:dyDescent="0.2">
      <c r="A245" s="48">
        <v>0</v>
      </c>
      <c r="B245" s="47" t="s">
        <v>58</v>
      </c>
      <c r="C245" s="47"/>
      <c r="D245" s="66">
        <v>0</v>
      </c>
      <c r="E245" s="67">
        <v>0</v>
      </c>
      <c r="F245" s="68">
        <v>0</v>
      </c>
      <c r="G245" s="69">
        <v>0</v>
      </c>
      <c r="H245" s="69">
        <v>0</v>
      </c>
    </row>
    <row r="246" spans="1:8" hidden="1" x14ac:dyDescent="0.2">
      <c r="A246" s="48">
        <v>0</v>
      </c>
      <c r="B246" s="47" t="s">
        <v>58</v>
      </c>
      <c r="C246" s="47"/>
      <c r="D246" s="66">
        <v>0</v>
      </c>
      <c r="E246" s="67">
        <v>0</v>
      </c>
      <c r="F246" s="68">
        <v>0</v>
      </c>
      <c r="G246" s="69">
        <v>0</v>
      </c>
      <c r="H246" s="69">
        <v>0</v>
      </c>
    </row>
    <row r="247" spans="1:8" hidden="1" x14ac:dyDescent="0.2">
      <c r="A247" s="48">
        <v>0</v>
      </c>
      <c r="B247" s="47" t="s">
        <v>58</v>
      </c>
      <c r="C247" s="47"/>
      <c r="D247" s="66">
        <v>0</v>
      </c>
      <c r="E247" s="67">
        <v>0</v>
      </c>
      <c r="F247" s="68">
        <v>0</v>
      </c>
      <c r="G247" s="69">
        <v>0</v>
      </c>
      <c r="H247" s="69">
        <v>0</v>
      </c>
    </row>
    <row r="249" spans="1:8" x14ac:dyDescent="0.2">
      <c r="G249" s="78"/>
      <c r="H249" s="78"/>
    </row>
    <row r="250" spans="1:8" x14ac:dyDescent="0.2">
      <c r="G250" s="78"/>
      <c r="H250" s="78"/>
    </row>
  </sheetData>
  <dataConsolidate link="1"/>
  <mergeCells count="15">
    <mergeCell ref="A8:H8"/>
    <mergeCell ref="G10:H11"/>
    <mergeCell ref="A237:F237"/>
    <mergeCell ref="A10:A12"/>
    <mergeCell ref="B10:B12"/>
    <mergeCell ref="D10:D12"/>
    <mergeCell ref="E10:E12"/>
    <mergeCell ref="F10:F12"/>
    <mergeCell ref="C10:C12"/>
    <mergeCell ref="B14:F14"/>
    <mergeCell ref="A1:H1"/>
    <mergeCell ref="A2:H2"/>
    <mergeCell ref="A3:H3"/>
    <mergeCell ref="A4:H4"/>
    <mergeCell ref="A5:H5"/>
  </mergeCells>
  <pageMargins left="0.47244094488188981" right="0.19685039370078741" top="0.19685039370078741" bottom="0.23622047244094491" header="0.31496062992125984" footer="0.23622047244094491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27</xdr:col>
                <xdr:colOff>457200</xdr:colOff>
                <xdr:row>0</xdr:row>
                <xdr:rowOff>38100</xdr:rowOff>
              </from>
              <to>
                <xdr:col>33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zoomScaleSheetLayoutView="100" workbookViewId="0">
      <selection activeCell="G38" sqref="G38"/>
    </sheetView>
  </sheetViews>
  <sheetFormatPr defaultColWidth="9.140625" defaultRowHeight="12.75" x14ac:dyDescent="0.2"/>
  <cols>
    <col min="1" max="1" width="8.7109375" style="4" customWidth="1"/>
    <col min="2" max="2" width="30.7109375" style="4" customWidth="1"/>
    <col min="3" max="3" width="54.140625" style="4" customWidth="1"/>
    <col min="4" max="4" width="11.7109375" style="4" customWidth="1"/>
    <col min="5" max="5" width="11.28515625" style="21" customWidth="1"/>
    <col min="6" max="6" width="11.85546875" style="21" customWidth="1"/>
    <col min="7" max="7" width="14.7109375" style="4" customWidth="1"/>
    <col min="8" max="16384" width="9.140625" style="4"/>
  </cols>
  <sheetData>
    <row r="1" spans="1:6" customFormat="1" x14ac:dyDescent="0.2">
      <c r="A1" s="187" t="s">
        <v>162</v>
      </c>
      <c r="B1" s="187"/>
      <c r="C1" s="187"/>
      <c r="D1" s="187"/>
      <c r="E1" s="187"/>
      <c r="F1" s="187"/>
    </row>
    <row r="2" spans="1:6" customFormat="1" x14ac:dyDescent="0.2">
      <c r="A2" s="187" t="s">
        <v>119</v>
      </c>
      <c r="B2" s="187"/>
      <c r="C2" s="187"/>
      <c r="D2" s="187"/>
      <c r="E2" s="187"/>
      <c r="F2" s="187"/>
    </row>
    <row r="3" spans="1:6" customFormat="1" x14ac:dyDescent="0.2">
      <c r="A3" s="187" t="s">
        <v>163</v>
      </c>
      <c r="B3" s="187"/>
      <c r="C3" s="187"/>
      <c r="D3" s="187"/>
      <c r="E3" s="187"/>
      <c r="F3" s="187"/>
    </row>
    <row r="4" spans="1:6" customFormat="1" x14ac:dyDescent="0.2">
      <c r="A4" s="187" t="s">
        <v>125</v>
      </c>
      <c r="B4" s="187"/>
      <c r="C4" s="187"/>
      <c r="D4" s="187"/>
      <c r="E4" s="187"/>
      <c r="F4" s="187"/>
    </row>
    <row r="5" spans="1:6" customFormat="1" x14ac:dyDescent="0.2">
      <c r="A5" s="187" t="s">
        <v>240</v>
      </c>
      <c r="B5" s="187"/>
      <c r="C5" s="187"/>
      <c r="D5" s="187"/>
      <c r="E5" s="187"/>
      <c r="F5" s="187"/>
    </row>
    <row r="6" spans="1:6" customFormat="1" x14ac:dyDescent="0.2">
      <c r="A6" s="108"/>
      <c r="B6" s="108"/>
      <c r="C6" s="108"/>
      <c r="D6" s="108"/>
    </row>
    <row r="7" spans="1:6" customFormat="1" ht="34.5" hidden="1" customHeight="1" x14ac:dyDescent="0.2">
      <c r="A7" s="48">
        <v>0</v>
      </c>
      <c r="B7" s="49" t="s">
        <v>0</v>
      </c>
      <c r="C7" s="50">
        <v>0</v>
      </c>
      <c r="D7" s="52">
        <v>0</v>
      </c>
    </row>
    <row r="8" spans="1:6" customFormat="1" ht="30.75" customHeight="1" x14ac:dyDescent="0.2">
      <c r="A8" s="188" t="s">
        <v>243</v>
      </c>
      <c r="B8" s="188"/>
      <c r="C8" s="188"/>
      <c r="D8" s="188"/>
      <c r="E8" s="188"/>
      <c r="F8" s="188"/>
    </row>
    <row r="9" spans="1:6" customFormat="1" ht="12" customHeight="1" x14ac:dyDescent="0.2">
      <c r="A9" s="53"/>
      <c r="B9" s="54"/>
      <c r="C9" s="55"/>
      <c r="D9" s="108"/>
      <c r="F9" s="114" t="s">
        <v>164</v>
      </c>
    </row>
    <row r="10" spans="1:6" customFormat="1" ht="17.25" customHeight="1" x14ac:dyDescent="0.2">
      <c r="A10" s="203" t="s">
        <v>165</v>
      </c>
      <c r="B10" s="204" t="s">
        <v>166</v>
      </c>
      <c r="C10" s="205" t="s">
        <v>167</v>
      </c>
      <c r="D10" s="215" t="s">
        <v>168</v>
      </c>
      <c r="E10" s="215"/>
      <c r="F10" s="215"/>
    </row>
    <row r="11" spans="1:6" customFormat="1" ht="24" customHeight="1" x14ac:dyDescent="0.2">
      <c r="A11" s="203"/>
      <c r="B11" s="204"/>
      <c r="C11" s="205"/>
      <c r="D11" s="216" t="s">
        <v>133</v>
      </c>
      <c r="E11" s="216" t="s">
        <v>161</v>
      </c>
      <c r="F11" s="216" t="s">
        <v>241</v>
      </c>
    </row>
    <row r="12" spans="1:6" customFormat="1" ht="21" customHeight="1" x14ac:dyDescent="0.2">
      <c r="A12" s="203"/>
      <c r="B12" s="204"/>
      <c r="C12" s="205"/>
      <c r="D12" s="217"/>
      <c r="E12" s="217"/>
      <c r="F12" s="217"/>
    </row>
    <row r="13" spans="1:6" customFormat="1" hidden="1" x14ac:dyDescent="0.2">
      <c r="A13" s="57"/>
      <c r="B13" s="58"/>
      <c r="C13" s="59" t="s">
        <v>6</v>
      </c>
      <c r="D13" s="110"/>
      <c r="E13" s="115"/>
      <c r="F13" s="115"/>
    </row>
    <row r="14" spans="1:6" customFormat="1" ht="21" hidden="1" customHeight="1" x14ac:dyDescent="0.2">
      <c r="A14" s="109"/>
      <c r="B14" s="116"/>
      <c r="C14" s="117"/>
      <c r="D14" s="118"/>
      <c r="E14" s="119"/>
      <c r="F14" s="120"/>
    </row>
    <row r="15" spans="1:6" customFormat="1" ht="33" customHeight="1" x14ac:dyDescent="0.2">
      <c r="A15" s="48">
        <v>532</v>
      </c>
      <c r="B15" s="178" t="s">
        <v>170</v>
      </c>
      <c r="C15" s="179" t="s">
        <v>171</v>
      </c>
      <c r="D15" s="132" t="s">
        <v>283</v>
      </c>
      <c r="E15" s="133" t="s">
        <v>169</v>
      </c>
      <c r="F15" s="134" t="s">
        <v>169</v>
      </c>
    </row>
    <row r="16" spans="1:6" customFormat="1" ht="43.5" customHeight="1" x14ac:dyDescent="0.2">
      <c r="A16" s="48">
        <v>532</v>
      </c>
      <c r="B16" s="116" t="s">
        <v>172</v>
      </c>
      <c r="C16" s="117" t="s">
        <v>173</v>
      </c>
      <c r="D16" s="118" t="s">
        <v>169</v>
      </c>
      <c r="E16" s="119" t="s">
        <v>169</v>
      </c>
      <c r="F16" s="120" t="s">
        <v>169</v>
      </c>
    </row>
    <row r="17" spans="1:6" customFormat="1" ht="42.75" customHeight="1" x14ac:dyDescent="0.2">
      <c r="A17" s="48">
        <v>532</v>
      </c>
      <c r="B17" s="121" t="s">
        <v>174</v>
      </c>
      <c r="C17" s="122" t="s">
        <v>175</v>
      </c>
      <c r="D17" s="123" t="s">
        <v>169</v>
      </c>
      <c r="E17" s="124" t="s">
        <v>169</v>
      </c>
      <c r="F17" s="125" t="s">
        <v>169</v>
      </c>
    </row>
    <row r="18" spans="1:6" customFormat="1" ht="42.75" customHeight="1" x14ac:dyDescent="0.2">
      <c r="A18" s="48">
        <v>532</v>
      </c>
      <c r="B18" s="126" t="s">
        <v>176</v>
      </c>
      <c r="C18" s="127" t="s">
        <v>177</v>
      </c>
      <c r="D18" s="123" t="s">
        <v>169</v>
      </c>
      <c r="E18" s="124" t="s">
        <v>169</v>
      </c>
      <c r="F18" s="125" t="s">
        <v>169</v>
      </c>
    </row>
    <row r="19" spans="1:6" customFormat="1" ht="42.75" customHeight="1" x14ac:dyDescent="0.2">
      <c r="A19" s="48">
        <v>532</v>
      </c>
      <c r="B19" s="128" t="s">
        <v>178</v>
      </c>
      <c r="C19" s="129" t="s">
        <v>179</v>
      </c>
      <c r="D19" s="123" t="s">
        <v>169</v>
      </c>
      <c r="E19" s="124" t="s">
        <v>169</v>
      </c>
      <c r="F19" s="125" t="s">
        <v>169</v>
      </c>
    </row>
    <row r="20" spans="1:6" customFormat="1" ht="42.75" customHeight="1" x14ac:dyDescent="0.2">
      <c r="A20" s="48">
        <v>532</v>
      </c>
      <c r="B20" s="126" t="s">
        <v>180</v>
      </c>
      <c r="C20" s="127" t="s">
        <v>181</v>
      </c>
      <c r="D20" s="123" t="s">
        <v>169</v>
      </c>
      <c r="E20" s="124" t="s">
        <v>169</v>
      </c>
      <c r="F20" s="125" t="s">
        <v>169</v>
      </c>
    </row>
    <row r="21" spans="1:6" customFormat="1" ht="28.5" customHeight="1" x14ac:dyDescent="0.2">
      <c r="A21" s="109">
        <v>532</v>
      </c>
      <c r="B21" s="130" t="s">
        <v>182</v>
      </c>
      <c r="C21" s="131" t="s">
        <v>183</v>
      </c>
      <c r="D21" s="132" t="s">
        <v>169</v>
      </c>
      <c r="E21" s="133" t="s">
        <v>169</v>
      </c>
      <c r="F21" s="134" t="s">
        <v>169</v>
      </c>
    </row>
    <row r="22" spans="1:6" customFormat="1" ht="27" customHeight="1" x14ac:dyDescent="0.2">
      <c r="A22" s="48">
        <v>532</v>
      </c>
      <c r="B22" s="126" t="s">
        <v>184</v>
      </c>
      <c r="C22" s="127" t="s">
        <v>185</v>
      </c>
      <c r="D22" s="123" t="s">
        <v>169</v>
      </c>
      <c r="E22" s="124" t="s">
        <v>169</v>
      </c>
      <c r="F22" s="125" t="s">
        <v>169</v>
      </c>
    </row>
    <row r="23" spans="1:6" customFormat="1" ht="35.25" customHeight="1" x14ac:dyDescent="0.2">
      <c r="A23" s="48">
        <v>532</v>
      </c>
      <c r="B23" s="128" t="s">
        <v>186</v>
      </c>
      <c r="C23" s="129" t="s">
        <v>187</v>
      </c>
      <c r="D23" s="123" t="s">
        <v>169</v>
      </c>
      <c r="E23" s="124" t="s">
        <v>169</v>
      </c>
      <c r="F23" s="125" t="s">
        <v>169</v>
      </c>
    </row>
    <row r="24" spans="1:6" customFormat="1" ht="31.5" customHeight="1" x14ac:dyDescent="0.2">
      <c r="A24" s="48">
        <v>532</v>
      </c>
      <c r="B24" s="126" t="s">
        <v>188</v>
      </c>
      <c r="C24" s="127" t="s">
        <v>189</v>
      </c>
      <c r="D24" s="123" t="s">
        <v>169</v>
      </c>
      <c r="E24" s="124" t="s">
        <v>169</v>
      </c>
      <c r="F24" s="125" t="s">
        <v>169</v>
      </c>
    </row>
    <row r="25" spans="1:6" customFormat="1" ht="35.25" customHeight="1" x14ac:dyDescent="0.2">
      <c r="A25" s="48">
        <v>532</v>
      </c>
      <c r="B25" s="128" t="s">
        <v>190</v>
      </c>
      <c r="C25" s="129" t="s">
        <v>191</v>
      </c>
      <c r="D25" s="123" t="s">
        <v>169</v>
      </c>
      <c r="E25" s="124" t="s">
        <v>169</v>
      </c>
      <c r="F25" s="125" t="s">
        <v>169</v>
      </c>
    </row>
    <row r="26" spans="1:6" customFormat="1" ht="33.75" customHeight="1" x14ac:dyDescent="0.2">
      <c r="A26" s="109">
        <v>532</v>
      </c>
      <c r="B26" s="116" t="s">
        <v>192</v>
      </c>
      <c r="C26" s="117" t="s">
        <v>193</v>
      </c>
      <c r="D26" s="118" t="s">
        <v>169</v>
      </c>
      <c r="E26" s="119" t="s">
        <v>169</v>
      </c>
      <c r="F26" s="120" t="s">
        <v>169</v>
      </c>
    </row>
    <row r="27" spans="1:6" customFormat="1" ht="40.5" customHeight="1" x14ac:dyDescent="0.2">
      <c r="A27" s="48">
        <v>532</v>
      </c>
      <c r="B27" s="128" t="s">
        <v>194</v>
      </c>
      <c r="C27" s="129" t="s">
        <v>195</v>
      </c>
      <c r="D27" s="123" t="s">
        <v>169</v>
      </c>
      <c r="E27" s="124" t="s">
        <v>169</v>
      </c>
      <c r="F27" s="125" t="s">
        <v>169</v>
      </c>
    </row>
    <row r="28" spans="1:6" customFormat="1" ht="40.5" customHeight="1" x14ac:dyDescent="0.2">
      <c r="A28" s="48">
        <v>532</v>
      </c>
      <c r="B28" s="126" t="s">
        <v>196</v>
      </c>
      <c r="C28" s="127" t="s">
        <v>197</v>
      </c>
      <c r="D28" s="123" t="s">
        <v>169</v>
      </c>
      <c r="E28" s="124" t="s">
        <v>169</v>
      </c>
      <c r="F28" s="125" t="s">
        <v>169</v>
      </c>
    </row>
    <row r="29" spans="1:6" customFormat="1" ht="40.5" customHeight="1" x14ac:dyDescent="0.2">
      <c r="A29" s="48">
        <v>532</v>
      </c>
      <c r="B29" s="128" t="s">
        <v>198</v>
      </c>
      <c r="C29" s="129" t="s">
        <v>199</v>
      </c>
      <c r="D29" s="123" t="s">
        <v>169</v>
      </c>
      <c r="E29" s="124" t="s">
        <v>169</v>
      </c>
      <c r="F29" s="125" t="s">
        <v>169</v>
      </c>
    </row>
    <row r="30" spans="1:6" customFormat="1" ht="40.5" customHeight="1" x14ac:dyDescent="0.2">
      <c r="A30" s="48">
        <v>532</v>
      </c>
      <c r="B30" s="126" t="s">
        <v>200</v>
      </c>
      <c r="C30" s="127" t="s">
        <v>201</v>
      </c>
      <c r="D30" s="123" t="s">
        <v>169</v>
      </c>
      <c r="E30" s="124" t="s">
        <v>169</v>
      </c>
      <c r="F30" s="125" t="s">
        <v>169</v>
      </c>
    </row>
    <row r="31" spans="1:6" customFormat="1" ht="40.5" customHeight="1" x14ac:dyDescent="0.2">
      <c r="A31" s="48">
        <v>532</v>
      </c>
      <c r="B31" s="128" t="s">
        <v>202</v>
      </c>
      <c r="C31" s="129" t="s">
        <v>203</v>
      </c>
      <c r="D31" s="123" t="s">
        <v>169</v>
      </c>
      <c r="E31" s="124" t="s">
        <v>169</v>
      </c>
      <c r="F31" s="125" t="s">
        <v>169</v>
      </c>
    </row>
    <row r="32" spans="1:6" customFormat="1" ht="32.25" customHeight="1" x14ac:dyDescent="0.2">
      <c r="A32" s="109">
        <v>532</v>
      </c>
      <c r="B32" s="116" t="s">
        <v>204</v>
      </c>
      <c r="C32" s="117" t="s">
        <v>205</v>
      </c>
      <c r="D32" s="118" t="s">
        <v>283</v>
      </c>
      <c r="E32" s="119" t="s">
        <v>169</v>
      </c>
      <c r="F32" s="120" t="s">
        <v>169</v>
      </c>
    </row>
    <row r="33" spans="1:6" customFormat="1" ht="22.5" customHeight="1" x14ac:dyDescent="0.2">
      <c r="A33" s="48">
        <v>532</v>
      </c>
      <c r="B33" s="128" t="s">
        <v>206</v>
      </c>
      <c r="C33" s="129" t="s">
        <v>207</v>
      </c>
      <c r="D33" s="135">
        <f t="shared" ref="D33:F35" si="0">SUM(D34)</f>
        <v>-11719.221</v>
      </c>
      <c r="E33" s="135">
        <f t="shared" si="0"/>
        <v>-9518.0390000000007</v>
      </c>
      <c r="F33" s="135">
        <f t="shared" si="0"/>
        <v>-9752.3690000000006</v>
      </c>
    </row>
    <row r="34" spans="1:6" customFormat="1" ht="22.5" customHeight="1" x14ac:dyDescent="0.2">
      <c r="A34" s="48">
        <v>532</v>
      </c>
      <c r="B34" s="126" t="s">
        <v>208</v>
      </c>
      <c r="C34" s="127" t="s">
        <v>209</v>
      </c>
      <c r="D34" s="135">
        <f t="shared" si="0"/>
        <v>-11719.221</v>
      </c>
      <c r="E34" s="135">
        <f t="shared" si="0"/>
        <v>-9518.0390000000007</v>
      </c>
      <c r="F34" s="135">
        <f t="shared" si="0"/>
        <v>-9752.3690000000006</v>
      </c>
    </row>
    <row r="35" spans="1:6" customFormat="1" ht="22.5" customHeight="1" x14ac:dyDescent="0.2">
      <c r="A35" s="48">
        <v>532</v>
      </c>
      <c r="B35" s="128" t="s">
        <v>210</v>
      </c>
      <c r="C35" s="129" t="s">
        <v>211</v>
      </c>
      <c r="D35" s="135">
        <f t="shared" si="0"/>
        <v>-11719.221</v>
      </c>
      <c r="E35" s="135">
        <f t="shared" si="0"/>
        <v>-9518.0390000000007</v>
      </c>
      <c r="F35" s="135">
        <f t="shared" si="0"/>
        <v>-9752.3690000000006</v>
      </c>
    </row>
    <row r="36" spans="1:6" customFormat="1" ht="40.5" customHeight="1" x14ac:dyDescent="0.2">
      <c r="A36" s="48">
        <v>532</v>
      </c>
      <c r="B36" s="126" t="s">
        <v>212</v>
      </c>
      <c r="C36" s="127" t="s">
        <v>213</v>
      </c>
      <c r="D36" s="135">
        <f>SUM(-'доходы  прил 1 '!C10)</f>
        <v>-11719.221</v>
      </c>
      <c r="E36" s="135">
        <f>SUM(-'доходы  прил 1 '!D10)</f>
        <v>-9518.0390000000007</v>
      </c>
      <c r="F36" s="135">
        <f>SUM(-'доходы  прил 1 '!E10)</f>
        <v>-9752.3690000000006</v>
      </c>
    </row>
    <row r="37" spans="1:6" customFormat="1" ht="23.25" customHeight="1" x14ac:dyDescent="0.2">
      <c r="A37" s="48">
        <v>532</v>
      </c>
      <c r="B37" s="128" t="s">
        <v>214</v>
      </c>
      <c r="C37" s="129" t="s">
        <v>215</v>
      </c>
      <c r="D37" s="135">
        <f t="shared" ref="D37:F39" si="1">SUM(D38)</f>
        <v>11769.898999999999</v>
      </c>
      <c r="E37" s="135">
        <f t="shared" si="1"/>
        <v>9518.0390000000007</v>
      </c>
      <c r="F37" s="135">
        <f t="shared" si="1"/>
        <v>9752.3690000000006</v>
      </c>
    </row>
    <row r="38" spans="1:6" customFormat="1" ht="23.25" customHeight="1" x14ac:dyDescent="0.2">
      <c r="A38" s="48">
        <v>532</v>
      </c>
      <c r="B38" s="126" t="s">
        <v>216</v>
      </c>
      <c r="C38" s="127" t="s">
        <v>217</v>
      </c>
      <c r="D38" s="135">
        <f t="shared" si="1"/>
        <v>11769.898999999999</v>
      </c>
      <c r="E38" s="135">
        <f t="shared" si="1"/>
        <v>9518.0390000000007</v>
      </c>
      <c r="F38" s="135">
        <f t="shared" si="1"/>
        <v>9752.3690000000006</v>
      </c>
    </row>
    <row r="39" spans="1:6" customFormat="1" ht="29.25" customHeight="1" x14ac:dyDescent="0.2">
      <c r="A39" s="48">
        <v>532</v>
      </c>
      <c r="B39" s="128" t="s">
        <v>218</v>
      </c>
      <c r="C39" s="129" t="s">
        <v>219</v>
      </c>
      <c r="D39" s="135">
        <f t="shared" si="1"/>
        <v>11769.898999999999</v>
      </c>
      <c r="E39" s="135">
        <f t="shared" si="1"/>
        <v>9518.0390000000007</v>
      </c>
      <c r="F39" s="135">
        <f t="shared" si="1"/>
        <v>9752.3690000000006</v>
      </c>
    </row>
    <row r="40" spans="1:6" customFormat="1" ht="29.25" customHeight="1" x14ac:dyDescent="0.2">
      <c r="A40" s="48">
        <v>532</v>
      </c>
      <c r="B40" s="126" t="s">
        <v>220</v>
      </c>
      <c r="C40" s="127" t="s">
        <v>221</v>
      </c>
      <c r="D40" s="135">
        <f>SUM('Функ.прил 3'!G14)</f>
        <v>11769.898999999999</v>
      </c>
      <c r="E40" s="136">
        <v>9518.0390000000007</v>
      </c>
      <c r="F40" s="136">
        <v>9752.3690000000006</v>
      </c>
    </row>
    <row r="41" spans="1:6" customFormat="1" ht="33" customHeight="1" x14ac:dyDescent="0.2">
      <c r="A41" s="109">
        <v>532</v>
      </c>
      <c r="B41" s="116" t="s">
        <v>222</v>
      </c>
      <c r="C41" s="117" t="s">
        <v>223</v>
      </c>
      <c r="D41" s="118" t="s">
        <v>169</v>
      </c>
      <c r="E41" s="119" t="s">
        <v>169</v>
      </c>
      <c r="F41" s="120" t="s">
        <v>169</v>
      </c>
    </row>
    <row r="42" spans="1:6" customFormat="1" ht="33" customHeight="1" x14ac:dyDescent="0.2">
      <c r="A42" s="48">
        <v>532</v>
      </c>
      <c r="B42" s="128" t="s">
        <v>224</v>
      </c>
      <c r="C42" s="129" t="s">
        <v>225</v>
      </c>
      <c r="D42" s="123" t="s">
        <v>169</v>
      </c>
      <c r="E42" s="124" t="s">
        <v>169</v>
      </c>
      <c r="F42" s="125" t="s">
        <v>169</v>
      </c>
    </row>
    <row r="43" spans="1:6" s="11" customFormat="1" ht="33" customHeight="1" x14ac:dyDescent="0.2">
      <c r="A43" s="48">
        <v>532</v>
      </c>
      <c r="B43" s="126" t="s">
        <v>226</v>
      </c>
      <c r="C43" s="127" t="s">
        <v>227</v>
      </c>
      <c r="D43" s="123" t="s">
        <v>169</v>
      </c>
      <c r="E43" s="124" t="s">
        <v>169</v>
      </c>
      <c r="F43" s="125" t="s">
        <v>169</v>
      </c>
    </row>
    <row r="44" spans="1:6" customFormat="1" ht="31.5" customHeight="1" x14ac:dyDescent="0.2">
      <c r="A44" s="48">
        <v>532</v>
      </c>
      <c r="B44" s="128" t="s">
        <v>228</v>
      </c>
      <c r="C44" s="129" t="s">
        <v>229</v>
      </c>
      <c r="D44" s="123" t="s">
        <v>169</v>
      </c>
      <c r="E44" s="124" t="s">
        <v>169</v>
      </c>
      <c r="F44" s="125" t="s">
        <v>169</v>
      </c>
    </row>
    <row r="45" spans="1:6" customFormat="1" ht="40.5" customHeight="1" x14ac:dyDescent="0.2">
      <c r="A45" s="48">
        <v>532</v>
      </c>
      <c r="B45" s="126" t="s">
        <v>230</v>
      </c>
      <c r="C45" s="127" t="s">
        <v>231</v>
      </c>
      <c r="D45" s="123" t="s">
        <v>169</v>
      </c>
      <c r="E45" s="124" t="s">
        <v>169</v>
      </c>
      <c r="F45" s="125" t="s">
        <v>169</v>
      </c>
    </row>
    <row r="46" spans="1:6" customFormat="1" ht="27.75" customHeight="1" x14ac:dyDescent="0.2">
      <c r="A46" s="48">
        <v>532</v>
      </c>
      <c r="B46" s="137" t="s">
        <v>232</v>
      </c>
      <c r="C46" s="138" t="s">
        <v>233</v>
      </c>
      <c r="D46" s="123" t="s">
        <v>169</v>
      </c>
      <c r="E46" s="124" t="s">
        <v>169</v>
      </c>
      <c r="F46" s="125" t="s">
        <v>169</v>
      </c>
    </row>
    <row r="47" spans="1:6" customFormat="1" ht="27.75" customHeight="1" x14ac:dyDescent="0.2">
      <c r="A47" s="48">
        <v>532</v>
      </c>
      <c r="B47" s="126" t="s">
        <v>234</v>
      </c>
      <c r="C47" s="127" t="s">
        <v>235</v>
      </c>
      <c r="D47" s="123" t="s">
        <v>169</v>
      </c>
      <c r="E47" s="124" t="s">
        <v>169</v>
      </c>
      <c r="F47" s="125" t="s">
        <v>169</v>
      </c>
    </row>
    <row r="48" spans="1:6" customFormat="1" ht="40.5" customHeight="1" x14ac:dyDescent="0.2">
      <c r="A48" s="48">
        <v>532</v>
      </c>
      <c r="B48" s="126" t="s">
        <v>236</v>
      </c>
      <c r="C48" s="127" t="s">
        <v>237</v>
      </c>
      <c r="D48" s="123" t="s">
        <v>169</v>
      </c>
      <c r="E48" s="124" t="s">
        <v>169</v>
      </c>
      <c r="F48" s="125" t="s">
        <v>169</v>
      </c>
    </row>
    <row r="49" spans="1:6" customFormat="1" ht="15.75" customHeight="1" x14ac:dyDescent="0.2">
      <c r="A49" s="48"/>
      <c r="B49" s="100"/>
      <c r="C49" s="139"/>
      <c r="D49" s="69"/>
      <c r="E49" s="69"/>
      <c r="F49" s="69"/>
    </row>
  </sheetData>
  <sheetProtection selectLockedCells="1" selectUnlockedCells="1"/>
  <mergeCells count="13">
    <mergeCell ref="A10:A12"/>
    <mergeCell ref="B10:B12"/>
    <mergeCell ref="C10:C12"/>
    <mergeCell ref="D10:F10"/>
    <mergeCell ref="D11:D12"/>
    <mergeCell ref="E11:E12"/>
    <mergeCell ref="F11:F12"/>
    <mergeCell ref="A8:F8"/>
    <mergeCell ref="A1:F1"/>
    <mergeCell ref="A2:F2"/>
    <mergeCell ref="A3:F3"/>
    <mergeCell ref="A4:F4"/>
    <mergeCell ref="A5:F5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7"/>
  <sheetViews>
    <sheetView tabSelected="1" view="pageBreakPreview" zoomScaleSheetLayoutView="100" workbookViewId="0">
      <selection activeCell="A9" sqref="A9:A10"/>
    </sheetView>
  </sheetViews>
  <sheetFormatPr defaultColWidth="9.140625" defaultRowHeight="12.75" x14ac:dyDescent="0.2"/>
  <cols>
    <col min="1" max="1" width="82.140625" style="21" customWidth="1"/>
    <col min="2" max="2" width="12.7109375" style="21" customWidth="1"/>
    <col min="3" max="3" width="7.85546875" style="21" customWidth="1"/>
    <col min="4" max="4" width="12.28515625" style="46" customWidth="1"/>
    <col min="5" max="5" width="15.5703125" style="22" customWidth="1"/>
    <col min="6" max="6" width="12.5703125" style="4" customWidth="1"/>
    <col min="7" max="7" width="14.7109375" style="4" customWidth="1"/>
    <col min="8" max="16384" width="9.140625" style="4"/>
  </cols>
  <sheetData>
    <row r="1" spans="1:7" s="5" customFormat="1" ht="14.25" x14ac:dyDescent="0.2">
      <c r="A1" s="16"/>
      <c r="B1" s="16"/>
      <c r="C1" s="16"/>
      <c r="D1" s="2"/>
      <c r="E1" s="16" t="s">
        <v>238</v>
      </c>
    </row>
    <row r="2" spans="1:7" s="1" customFormat="1" ht="14.25" x14ac:dyDescent="0.2">
      <c r="A2" s="16"/>
      <c r="B2" s="16"/>
      <c r="C2" s="16"/>
      <c r="D2" s="2"/>
      <c r="E2" s="112" t="s">
        <v>119</v>
      </c>
      <c r="F2" s="3"/>
      <c r="G2" s="2"/>
    </row>
    <row r="3" spans="1:7" s="1" customFormat="1" ht="14.25" x14ac:dyDescent="0.2">
      <c r="A3" s="16"/>
      <c r="B3" s="16"/>
      <c r="C3" s="16"/>
      <c r="D3" s="2"/>
      <c r="E3" s="112" t="s">
        <v>124</v>
      </c>
      <c r="F3" s="3"/>
      <c r="G3" s="2"/>
    </row>
    <row r="4" spans="1:7" s="1" customFormat="1" ht="14.25" x14ac:dyDescent="0.2">
      <c r="A4" s="16"/>
      <c r="B4" s="16"/>
      <c r="C4" s="16"/>
      <c r="D4" s="2"/>
      <c r="E4" s="112" t="s">
        <v>125</v>
      </c>
      <c r="F4" s="3"/>
      <c r="G4" s="2"/>
    </row>
    <row r="5" spans="1:7" s="1" customFormat="1" ht="14.25" x14ac:dyDescent="0.2">
      <c r="A5" s="15"/>
      <c r="B5" s="15"/>
      <c r="C5" s="15"/>
      <c r="E5" s="36" t="s">
        <v>240</v>
      </c>
      <c r="F5" s="3"/>
      <c r="G5" s="2"/>
    </row>
    <row r="6" spans="1:7" s="1" customFormat="1" ht="8.65" customHeight="1" x14ac:dyDescent="0.2">
      <c r="A6" s="36"/>
      <c r="B6" s="36"/>
      <c r="C6" s="36"/>
      <c r="D6" s="111"/>
      <c r="E6" s="36"/>
      <c r="F6" s="3"/>
      <c r="G6" s="2"/>
    </row>
    <row r="7" spans="1:7" s="5" customFormat="1" ht="40.5" customHeight="1" x14ac:dyDescent="0.2">
      <c r="A7" s="218" t="s">
        <v>242</v>
      </c>
      <c r="B7" s="218"/>
      <c r="C7" s="218"/>
      <c r="D7" s="218"/>
      <c r="E7" s="218"/>
    </row>
    <row r="8" spans="1:7" s="5" customFormat="1" ht="3" customHeight="1" x14ac:dyDescent="0.2">
      <c r="A8" s="17"/>
      <c r="B8" s="17"/>
      <c r="C8" s="17"/>
      <c r="D8" s="38"/>
      <c r="E8" s="15"/>
    </row>
    <row r="9" spans="1:7" s="5" customFormat="1" ht="14.25" customHeight="1" x14ac:dyDescent="0.2">
      <c r="A9" s="219" t="s">
        <v>8</v>
      </c>
      <c r="B9" s="220" t="s">
        <v>3</v>
      </c>
      <c r="C9" s="220" t="s">
        <v>4</v>
      </c>
      <c r="D9" s="222" t="s">
        <v>118</v>
      </c>
      <c r="E9" s="223"/>
    </row>
    <row r="10" spans="1:7" s="5" customFormat="1" ht="101.25" customHeight="1" x14ac:dyDescent="0.2">
      <c r="A10" s="219"/>
      <c r="B10" s="221"/>
      <c r="C10" s="221"/>
      <c r="D10" s="39" t="s">
        <v>5</v>
      </c>
      <c r="E10" s="18" t="s">
        <v>239</v>
      </c>
    </row>
    <row r="11" spans="1:7" s="5" customFormat="1" ht="43.5" customHeight="1" x14ac:dyDescent="0.2">
      <c r="A11" s="62" t="s">
        <v>245</v>
      </c>
      <c r="B11" s="79" t="s">
        <v>129</v>
      </c>
      <c r="C11" s="113"/>
      <c r="D11" s="184">
        <f>D12</f>
        <v>1289.922</v>
      </c>
      <c r="E11" s="185">
        <f>E12</f>
        <v>0</v>
      </c>
    </row>
    <row r="12" spans="1:7" s="5" customFormat="1" ht="17.25" customHeight="1" x14ac:dyDescent="0.2">
      <c r="A12" s="47" t="s">
        <v>31</v>
      </c>
      <c r="B12" s="80" t="s">
        <v>129</v>
      </c>
      <c r="C12" s="80" t="s">
        <v>122</v>
      </c>
      <c r="D12" s="81">
        <f>D13</f>
        <v>1289.922</v>
      </c>
      <c r="E12" s="82">
        <f>E13</f>
        <v>0</v>
      </c>
    </row>
    <row r="13" spans="1:7" s="5" customFormat="1" ht="17.25" customHeight="1" x14ac:dyDescent="0.2">
      <c r="A13" s="47" t="s">
        <v>32</v>
      </c>
      <c r="B13" s="80" t="s">
        <v>129</v>
      </c>
      <c r="C13" s="80" t="s">
        <v>123</v>
      </c>
      <c r="D13" s="81">
        <f>'Функ.прил 3'!G90</f>
        <v>1289.922</v>
      </c>
      <c r="E13" s="82">
        <f>'Функ.прил 3'!H90</f>
        <v>0</v>
      </c>
    </row>
    <row r="14" spans="1:7" ht="38.25" x14ac:dyDescent="0.2">
      <c r="A14" s="33" t="s">
        <v>244</v>
      </c>
      <c r="B14" s="33">
        <f>'Функ.прил 3'!E17</f>
        <v>3400000000</v>
      </c>
      <c r="C14" s="33"/>
      <c r="D14" s="182">
        <f>D15+D18+D20+D22</f>
        <v>10459.976999999999</v>
      </c>
      <c r="E14" s="183">
        <f>E15+E18+E20+E22</f>
        <v>1261.7889999999998</v>
      </c>
      <c r="F14" s="32"/>
      <c r="G14" s="32"/>
    </row>
    <row r="15" spans="1:7" ht="38.25" x14ac:dyDescent="0.2">
      <c r="A15" s="8" t="s">
        <v>29</v>
      </c>
      <c r="B15" s="8">
        <f>B14</f>
        <v>3400000000</v>
      </c>
      <c r="C15" s="8">
        <v>100</v>
      </c>
      <c r="D15" s="180">
        <f>D16+D17</f>
        <v>5650.4189999999999</v>
      </c>
      <c r="E15" s="181">
        <f>E16+E17</f>
        <v>691.74399999999991</v>
      </c>
    </row>
    <row r="16" spans="1:7" x14ac:dyDescent="0.2">
      <c r="A16" s="8" t="s">
        <v>56</v>
      </c>
      <c r="B16" s="8">
        <f>B15</f>
        <v>3400000000</v>
      </c>
      <c r="C16" s="8">
        <v>110</v>
      </c>
      <c r="D16" s="40">
        <f>SUM('Ведом прил 2 '!F90+'Ведом прил 2 '!F129+'Ведом прил 2 '!F156)</f>
        <v>3780.9790000000003</v>
      </c>
      <c r="E16" s="27">
        <f>'Функ.прил 3'!H43+'Функ.прил 3'!H135</f>
        <v>561.46799999999996</v>
      </c>
    </row>
    <row r="17" spans="1:5" x14ac:dyDescent="0.2">
      <c r="A17" s="8" t="s">
        <v>30</v>
      </c>
      <c r="B17" s="8">
        <f>B15</f>
        <v>3400000000</v>
      </c>
      <c r="C17" s="8">
        <v>120</v>
      </c>
      <c r="D17" s="40">
        <f>SUM('Ведом прил 2 '!F18+'Ведом прил 2 '!F26+'Ведом прил 2 '!F64)</f>
        <v>1869.44</v>
      </c>
      <c r="E17" s="27">
        <f>'Функ.прил 3'!H19+'Функ.прил 3'!H27+'Функ.прил 3'!H66</f>
        <v>130.27600000000001</v>
      </c>
    </row>
    <row r="18" spans="1:5" x14ac:dyDescent="0.2">
      <c r="A18" s="24" t="s">
        <v>31</v>
      </c>
      <c r="B18" s="8">
        <f t="shared" ref="B18:B19" si="0">B17</f>
        <v>3400000000</v>
      </c>
      <c r="C18" s="8">
        <v>200</v>
      </c>
      <c r="D18" s="40">
        <f>D19</f>
        <v>4521.82</v>
      </c>
      <c r="E18" s="27">
        <f>E19</f>
        <v>570.04499999999996</v>
      </c>
    </row>
    <row r="19" spans="1:5" x14ac:dyDescent="0.2">
      <c r="A19" s="8" t="s">
        <v>32</v>
      </c>
      <c r="B19" s="8">
        <f t="shared" si="0"/>
        <v>3400000000</v>
      </c>
      <c r="C19" s="8">
        <v>240</v>
      </c>
      <c r="D19" s="40">
        <f>SUM('Ведом прил 2 '!F28+'Ведом прил 2 '!F53+'Ведом прил 2 '!F66+'Ведом прил 2 '!F70+'Ведом прил 2 '!F76+'Ведом прил 2 '!F92+'Ведом прил 2 '!F102+'Ведом прил 2 '!F131+'Ведом прил 2 '!F195+'Ведом прил 2 '!F211)</f>
        <v>4521.82</v>
      </c>
      <c r="E19" s="40">
        <f>SUM('Функ.прил 3'!H202+'Функ.прил 3'!H137+'Функ.прил 3'!H107+'Функ.прил 3'!H80+'Функ.прил 3'!H73+'Функ.прил 3'!H68+'Функ.прил 3'!H54+'Функ.прил 3'!H29)</f>
        <v>570.04499999999996</v>
      </c>
    </row>
    <row r="20" spans="1:5" x14ac:dyDescent="0.2">
      <c r="A20" s="8" t="s">
        <v>36</v>
      </c>
      <c r="B20" s="8">
        <f t="shared" ref="B20" si="1">B18</f>
        <v>3400000000</v>
      </c>
      <c r="C20" s="8">
        <v>500</v>
      </c>
      <c r="D20" s="40">
        <f>D21</f>
        <v>250.38299999999998</v>
      </c>
      <c r="E20" s="40">
        <f>E21</f>
        <v>0</v>
      </c>
    </row>
    <row r="21" spans="1:5" x14ac:dyDescent="0.2">
      <c r="A21" s="8" t="s">
        <v>37</v>
      </c>
      <c r="B21" s="8">
        <f t="shared" ref="B21:B22" si="2">B20</f>
        <v>3400000000</v>
      </c>
      <c r="C21" s="8">
        <v>540</v>
      </c>
      <c r="D21" s="40">
        <f>'Функ.прил 3'!G35+'Функ.прил 3'!G43+'Функ.прил 3'!G56+'Функ.прил 3'!G146+'Функ.прил 3'!G204+'Функ.прил 3'!G229</f>
        <v>250.38299999999998</v>
      </c>
      <c r="E21" s="40">
        <f>'Функ.прил 3'!H35+'Функ.прил 3'!H43+'Функ.прил 3'!H56+'Функ.прил 3'!H146+'Функ.прил 3'!H204+'Функ.прил 3'!H229</f>
        <v>0</v>
      </c>
    </row>
    <row r="22" spans="1:5" x14ac:dyDescent="0.2">
      <c r="A22" s="8" t="s">
        <v>33</v>
      </c>
      <c r="B22" s="8">
        <f t="shared" si="2"/>
        <v>3400000000</v>
      </c>
      <c r="C22" s="8">
        <v>800</v>
      </c>
      <c r="D22" s="40">
        <f>D23</f>
        <v>37.355000000000004</v>
      </c>
      <c r="E22" s="40">
        <f>E23</f>
        <v>0</v>
      </c>
    </row>
    <row r="23" spans="1:5" x14ac:dyDescent="0.2">
      <c r="A23" s="8" t="s">
        <v>34</v>
      </c>
      <c r="B23" s="8">
        <f t="shared" ref="B23" si="3">B21</f>
        <v>3400000000</v>
      </c>
      <c r="C23" s="8">
        <v>850</v>
      </c>
      <c r="D23" s="40">
        <f>SUM('Ведом прил 2 '!F199+'Ведом прил 2 '!F72)</f>
        <v>37.355000000000004</v>
      </c>
      <c r="E23" s="40">
        <f>'Функ.прил 3'!H206</f>
        <v>0</v>
      </c>
    </row>
    <row r="24" spans="1:5" ht="15.75" customHeight="1" x14ac:dyDescent="0.2">
      <c r="A24" s="23" t="s">
        <v>38</v>
      </c>
      <c r="B24" s="34" t="s">
        <v>108</v>
      </c>
      <c r="C24" s="35"/>
      <c r="D24" s="41">
        <f>D25</f>
        <v>20</v>
      </c>
      <c r="E24" s="41">
        <f>E25</f>
        <v>0</v>
      </c>
    </row>
    <row r="25" spans="1:5" s="13" customFormat="1" ht="38.25" x14ac:dyDescent="0.2">
      <c r="A25" s="12" t="s">
        <v>114</v>
      </c>
      <c r="B25" s="25" t="s">
        <v>109</v>
      </c>
      <c r="C25" s="30"/>
      <c r="D25" s="42">
        <f>D28</f>
        <v>20</v>
      </c>
      <c r="E25" s="28">
        <f>E28</f>
        <v>0</v>
      </c>
    </row>
    <row r="26" spans="1:5" s="13" customFormat="1" ht="38.25" hidden="1" x14ac:dyDescent="0.2">
      <c r="A26" s="8" t="s">
        <v>29</v>
      </c>
      <c r="B26" s="25" t="s">
        <v>109</v>
      </c>
      <c r="C26" s="30">
        <v>100</v>
      </c>
      <c r="D26" s="42" t="e">
        <f>D27</f>
        <v>#REF!</v>
      </c>
      <c r="E26" s="28" t="e">
        <f>E27</f>
        <v>#REF!</v>
      </c>
    </row>
    <row r="27" spans="1:5" s="13" customFormat="1" hidden="1" x14ac:dyDescent="0.2">
      <c r="A27" s="8" t="s">
        <v>30</v>
      </c>
      <c r="B27" s="25" t="s">
        <v>109</v>
      </c>
      <c r="C27" s="30">
        <v>120</v>
      </c>
      <c r="D27" s="42" t="e">
        <f>'Функ.прил 3'!#REF!+'Функ.прил 3'!G235+'Функ.прил 3'!#REF!</f>
        <v>#REF!</v>
      </c>
      <c r="E27" s="28" t="e">
        <f>'Функ.прил 3'!#REF!+'Функ.прил 3'!H235+'Функ.прил 3'!#REF!</f>
        <v>#REF!</v>
      </c>
    </row>
    <row r="28" spans="1:5" s="13" customFormat="1" ht="14.25" customHeight="1" x14ac:dyDescent="0.2">
      <c r="A28" s="12" t="s">
        <v>33</v>
      </c>
      <c r="B28" s="25" t="s">
        <v>109</v>
      </c>
      <c r="C28" s="30">
        <v>800</v>
      </c>
      <c r="D28" s="42">
        <f>D29</f>
        <v>20</v>
      </c>
      <c r="E28" s="28">
        <f>E29</f>
        <v>0</v>
      </c>
    </row>
    <row r="29" spans="1:5" s="13" customFormat="1" ht="12" customHeight="1" x14ac:dyDescent="0.2">
      <c r="A29" s="12" t="s">
        <v>55</v>
      </c>
      <c r="B29" s="25" t="s">
        <v>109</v>
      </c>
      <c r="C29" s="30">
        <v>870</v>
      </c>
      <c r="D29" s="42">
        <f>'Функ.прил 3'!G48</f>
        <v>20</v>
      </c>
      <c r="E29" s="28">
        <f>'Функ.прил 3'!H48</f>
        <v>0</v>
      </c>
    </row>
    <row r="30" spans="1:5" s="13" customFormat="1" ht="0.75" hidden="1" customHeight="1" x14ac:dyDescent="0.2">
      <c r="A30" s="12" t="s">
        <v>115</v>
      </c>
      <c r="B30" s="25" t="s">
        <v>110</v>
      </c>
      <c r="C30" s="30"/>
      <c r="D30" s="42">
        <f>D31</f>
        <v>86.197000000000003</v>
      </c>
      <c r="E30" s="28">
        <f>E31</f>
        <v>0</v>
      </c>
    </row>
    <row r="31" spans="1:5" s="13" customFormat="1" hidden="1" x14ac:dyDescent="0.2">
      <c r="A31" s="12" t="s">
        <v>31</v>
      </c>
      <c r="B31" s="25" t="s">
        <v>110</v>
      </c>
      <c r="C31" s="30">
        <v>200</v>
      </c>
      <c r="D31" s="42">
        <f>D32</f>
        <v>86.197000000000003</v>
      </c>
      <c r="E31" s="28">
        <f>E32</f>
        <v>0</v>
      </c>
    </row>
    <row r="32" spans="1:5" s="13" customFormat="1" hidden="1" x14ac:dyDescent="0.2">
      <c r="A32" s="12" t="s">
        <v>32</v>
      </c>
      <c r="B32" s="25" t="s">
        <v>110</v>
      </c>
      <c r="C32" s="30">
        <v>240</v>
      </c>
      <c r="D32" s="42">
        <f>'Функ.прил 3'!G97</f>
        <v>86.197000000000003</v>
      </c>
      <c r="E32" s="28">
        <f>'Функ.прил 3'!H97</f>
        <v>0</v>
      </c>
    </row>
    <row r="33" spans="1:5" s="13" customFormat="1" ht="0.75" hidden="1" customHeight="1" x14ac:dyDescent="0.2">
      <c r="A33" s="12" t="s">
        <v>113</v>
      </c>
      <c r="B33" s="25" t="s">
        <v>112</v>
      </c>
      <c r="C33" s="30"/>
      <c r="D33" s="42">
        <f>D34</f>
        <v>0</v>
      </c>
      <c r="E33" s="28">
        <f>E34</f>
        <v>0</v>
      </c>
    </row>
    <row r="34" spans="1:5" s="13" customFormat="1" hidden="1" x14ac:dyDescent="0.2">
      <c r="A34" s="12" t="s">
        <v>31</v>
      </c>
      <c r="B34" s="25" t="s">
        <v>112</v>
      </c>
      <c r="C34" s="30">
        <v>200</v>
      </c>
      <c r="D34" s="42">
        <f>D35</f>
        <v>0</v>
      </c>
      <c r="E34" s="28">
        <f>E35</f>
        <v>0</v>
      </c>
    </row>
    <row r="35" spans="1:5" s="13" customFormat="1" hidden="1" x14ac:dyDescent="0.2">
      <c r="A35" s="12" t="s">
        <v>32</v>
      </c>
      <c r="B35" s="25" t="s">
        <v>112</v>
      </c>
      <c r="C35" s="30">
        <v>240</v>
      </c>
      <c r="D35" s="42">
        <f>'Функ.прил 3'!G127</f>
        <v>0</v>
      </c>
      <c r="E35" s="28">
        <f>'Функ.прил 3'!H127</f>
        <v>0</v>
      </c>
    </row>
    <row r="36" spans="1:5" s="13" customFormat="1" ht="1.5" hidden="1" customHeight="1" x14ac:dyDescent="0.2">
      <c r="A36" s="12" t="s">
        <v>116</v>
      </c>
      <c r="B36" s="25" t="s">
        <v>111</v>
      </c>
      <c r="C36" s="30"/>
      <c r="D36" s="42" t="e">
        <f>D37</f>
        <v>#REF!</v>
      </c>
      <c r="E36" s="28" t="e">
        <f>E37</f>
        <v>#REF!</v>
      </c>
    </row>
    <row r="37" spans="1:5" ht="25.5" hidden="1" x14ac:dyDescent="0.2">
      <c r="A37" s="12" t="s">
        <v>66</v>
      </c>
      <c r="B37" s="25" t="s">
        <v>111</v>
      </c>
      <c r="C37" s="30">
        <v>400</v>
      </c>
      <c r="D37" s="42" t="e">
        <f>D38</f>
        <v>#REF!</v>
      </c>
      <c r="E37" s="28" t="e">
        <f>E38</f>
        <v>#REF!</v>
      </c>
    </row>
    <row r="38" spans="1:5" hidden="1" x14ac:dyDescent="0.2">
      <c r="A38" s="12" t="s">
        <v>67</v>
      </c>
      <c r="B38" s="25" t="s">
        <v>111</v>
      </c>
      <c r="C38" s="30">
        <v>410</v>
      </c>
      <c r="D38" s="42" t="e">
        <f>'Функ.прил 3'!#REF!</f>
        <v>#REF!</v>
      </c>
      <c r="E38" s="28" t="e">
        <f>'Функ.прил 3'!#REF!</f>
        <v>#REF!</v>
      </c>
    </row>
    <row r="39" spans="1:5" ht="12.75" customHeight="1" x14ac:dyDescent="0.2">
      <c r="A39" s="29" t="s">
        <v>5</v>
      </c>
      <c r="B39" s="29"/>
      <c r="C39" s="31"/>
      <c r="D39" s="41">
        <f>D11+D14+D24</f>
        <v>11769.898999999999</v>
      </c>
      <c r="E39" s="41">
        <f>E11+E14+E24</f>
        <v>1261.7889999999998</v>
      </c>
    </row>
    <row r="40" spans="1:5" hidden="1" x14ac:dyDescent="0.2">
      <c r="A40" s="20" t="s">
        <v>59</v>
      </c>
      <c r="B40" s="20"/>
      <c r="C40" s="20"/>
      <c r="D40" s="43">
        <v>0</v>
      </c>
      <c r="E40" s="14">
        <v>0</v>
      </c>
    </row>
    <row r="41" spans="1:5" hidden="1" x14ac:dyDescent="0.2">
      <c r="A41" s="19" t="s">
        <v>59</v>
      </c>
      <c r="B41" s="19"/>
      <c r="C41" s="19"/>
      <c r="D41" s="44">
        <v>0</v>
      </c>
      <c r="E41" s="6">
        <v>0</v>
      </c>
    </row>
    <row r="42" spans="1:5" hidden="1" x14ac:dyDescent="0.2">
      <c r="A42" s="19" t="s">
        <v>59</v>
      </c>
      <c r="B42" s="19"/>
      <c r="C42" s="19"/>
      <c r="D42" s="44">
        <v>0</v>
      </c>
      <c r="E42" s="6">
        <v>0</v>
      </c>
    </row>
    <row r="43" spans="1:5" hidden="1" x14ac:dyDescent="0.2">
      <c r="A43" s="19" t="s">
        <v>59</v>
      </c>
      <c r="B43" s="19"/>
      <c r="C43" s="19"/>
      <c r="D43" s="44">
        <v>0</v>
      </c>
      <c r="E43" s="6">
        <v>0</v>
      </c>
    </row>
    <row r="44" spans="1:5" hidden="1" x14ac:dyDescent="0.2">
      <c r="A44" s="19" t="s">
        <v>59</v>
      </c>
      <c r="B44" s="19"/>
      <c r="C44" s="19"/>
      <c r="D44" s="44">
        <v>0</v>
      </c>
      <c r="E44" s="6">
        <v>0</v>
      </c>
    </row>
    <row r="45" spans="1:5" hidden="1" x14ac:dyDescent="0.2">
      <c r="A45" s="19" t="s">
        <v>59</v>
      </c>
      <c r="B45" s="19"/>
      <c r="C45" s="19"/>
      <c r="D45" s="44">
        <v>0</v>
      </c>
      <c r="E45" s="6">
        <v>0</v>
      </c>
    </row>
    <row r="46" spans="1:5" hidden="1" x14ac:dyDescent="0.2">
      <c r="A46" s="19" t="s">
        <v>59</v>
      </c>
      <c r="B46" s="19"/>
      <c r="C46" s="19"/>
      <c r="D46" s="44">
        <v>0</v>
      </c>
      <c r="E46" s="6">
        <v>0</v>
      </c>
    </row>
    <row r="47" spans="1:5" hidden="1" x14ac:dyDescent="0.2">
      <c r="A47" s="19" t="s">
        <v>59</v>
      </c>
      <c r="B47" s="19"/>
      <c r="C47" s="19"/>
      <c r="D47" s="44">
        <v>0</v>
      </c>
      <c r="E47" s="6">
        <v>0</v>
      </c>
    </row>
    <row r="48" spans="1:5" hidden="1" x14ac:dyDescent="0.2">
      <c r="A48" s="19" t="s">
        <v>59</v>
      </c>
      <c r="B48" s="19"/>
      <c r="C48" s="19"/>
      <c r="D48" s="44">
        <v>0</v>
      </c>
      <c r="E48" s="6">
        <v>0</v>
      </c>
    </row>
    <row r="49" spans="1:5" hidden="1" x14ac:dyDescent="0.2">
      <c r="A49" s="19" t="s">
        <v>59</v>
      </c>
      <c r="B49" s="19"/>
      <c r="C49" s="19"/>
      <c r="D49" s="44">
        <v>0</v>
      </c>
      <c r="E49" s="6">
        <v>0</v>
      </c>
    </row>
    <row r="50" spans="1:5" hidden="1" x14ac:dyDescent="0.2">
      <c r="A50" s="19" t="s">
        <v>59</v>
      </c>
      <c r="B50" s="19"/>
      <c r="C50" s="19"/>
      <c r="D50" s="44">
        <v>0</v>
      </c>
      <c r="E50" s="6">
        <v>0</v>
      </c>
    </row>
    <row r="51" spans="1:5" hidden="1" x14ac:dyDescent="0.2">
      <c r="A51" s="19" t="s">
        <v>59</v>
      </c>
      <c r="B51" s="19"/>
      <c r="C51" s="19"/>
      <c r="D51" s="44">
        <v>0</v>
      </c>
      <c r="E51" s="6">
        <v>0</v>
      </c>
    </row>
    <row r="52" spans="1:5" hidden="1" x14ac:dyDescent="0.2">
      <c r="A52" s="19" t="s">
        <v>59</v>
      </c>
      <c r="B52" s="19"/>
      <c r="C52" s="19"/>
      <c r="D52" s="44">
        <v>0</v>
      </c>
      <c r="E52" s="6">
        <v>0</v>
      </c>
    </row>
    <row r="53" spans="1:5" hidden="1" x14ac:dyDescent="0.2">
      <c r="A53" s="19" t="s">
        <v>59</v>
      </c>
      <c r="B53" s="19"/>
      <c r="C53" s="19"/>
      <c r="D53" s="44">
        <v>0</v>
      </c>
      <c r="E53" s="6">
        <v>0</v>
      </c>
    </row>
    <row r="54" spans="1:5" hidden="1" x14ac:dyDescent="0.2">
      <c r="A54" s="19" t="s">
        <v>59</v>
      </c>
      <c r="B54" s="19"/>
      <c r="C54" s="19"/>
      <c r="D54" s="44">
        <v>0</v>
      </c>
      <c r="E54" s="6">
        <v>0</v>
      </c>
    </row>
    <row r="55" spans="1:5" hidden="1" x14ac:dyDescent="0.2">
      <c r="A55" s="19" t="s">
        <v>59</v>
      </c>
      <c r="B55" s="19"/>
      <c r="C55" s="19"/>
      <c r="D55" s="44">
        <v>0</v>
      </c>
      <c r="E55" s="6">
        <v>0</v>
      </c>
    </row>
    <row r="56" spans="1:5" hidden="1" x14ac:dyDescent="0.2">
      <c r="A56" s="19" t="s">
        <v>59</v>
      </c>
      <c r="B56" s="19"/>
      <c r="C56" s="19"/>
      <c r="D56" s="44">
        <v>0</v>
      </c>
      <c r="E56" s="6">
        <v>0</v>
      </c>
    </row>
    <row r="57" spans="1:5" hidden="1" x14ac:dyDescent="0.2">
      <c r="A57" s="19" t="s">
        <v>59</v>
      </c>
      <c r="B57" s="19"/>
      <c r="C57" s="19"/>
      <c r="D57" s="44">
        <v>0</v>
      </c>
      <c r="E57" s="6">
        <v>0</v>
      </c>
    </row>
    <row r="58" spans="1:5" hidden="1" x14ac:dyDescent="0.2">
      <c r="A58" s="19" t="s">
        <v>59</v>
      </c>
      <c r="B58" s="19"/>
      <c r="C58" s="19"/>
      <c r="D58" s="44">
        <v>0</v>
      </c>
      <c r="E58" s="6">
        <v>0</v>
      </c>
    </row>
    <row r="59" spans="1:5" hidden="1" x14ac:dyDescent="0.2">
      <c r="A59" s="19" t="s">
        <v>59</v>
      </c>
      <c r="B59" s="19"/>
      <c r="C59" s="19"/>
      <c r="D59" s="44">
        <v>0</v>
      </c>
      <c r="E59" s="6">
        <v>0</v>
      </c>
    </row>
    <row r="60" spans="1:5" hidden="1" x14ac:dyDescent="0.2">
      <c r="A60" s="19" t="s">
        <v>59</v>
      </c>
      <c r="B60" s="19"/>
      <c r="C60" s="19"/>
      <c r="D60" s="44">
        <v>0</v>
      </c>
      <c r="E60" s="6">
        <v>0</v>
      </c>
    </row>
    <row r="61" spans="1:5" hidden="1" x14ac:dyDescent="0.2">
      <c r="A61" s="19" t="s">
        <v>59</v>
      </c>
      <c r="B61" s="19"/>
      <c r="C61" s="19"/>
      <c r="D61" s="44">
        <v>0</v>
      </c>
      <c r="E61" s="6">
        <v>0</v>
      </c>
    </row>
    <row r="62" spans="1:5" hidden="1" x14ac:dyDescent="0.2">
      <c r="A62" s="19" t="s">
        <v>59</v>
      </c>
      <c r="B62" s="19"/>
      <c r="C62" s="19"/>
      <c r="D62" s="44">
        <v>0</v>
      </c>
      <c r="E62" s="6">
        <v>0</v>
      </c>
    </row>
    <row r="63" spans="1:5" hidden="1" x14ac:dyDescent="0.2">
      <c r="A63" s="19" t="s">
        <v>59</v>
      </c>
      <c r="B63" s="19"/>
      <c r="C63" s="19"/>
      <c r="D63" s="44">
        <v>0</v>
      </c>
      <c r="E63" s="6">
        <v>0</v>
      </c>
    </row>
    <row r="64" spans="1:5" hidden="1" x14ac:dyDescent="0.2">
      <c r="A64" s="19" t="s">
        <v>59</v>
      </c>
      <c r="B64" s="19"/>
      <c r="C64" s="19"/>
      <c r="D64" s="44">
        <v>0</v>
      </c>
      <c r="E64" s="6">
        <v>0</v>
      </c>
    </row>
    <row r="65" spans="1:5" hidden="1" x14ac:dyDescent="0.2">
      <c r="A65" s="19" t="s">
        <v>59</v>
      </c>
      <c r="B65" s="19"/>
      <c r="C65" s="19"/>
      <c r="D65" s="44">
        <v>0</v>
      </c>
      <c r="E65" s="6">
        <v>0</v>
      </c>
    </row>
    <row r="66" spans="1:5" hidden="1" x14ac:dyDescent="0.2">
      <c r="A66" s="19" t="s">
        <v>59</v>
      </c>
      <c r="B66" s="19"/>
      <c r="C66" s="19"/>
      <c r="D66" s="44">
        <v>0</v>
      </c>
      <c r="E66" s="6">
        <v>0</v>
      </c>
    </row>
    <row r="67" spans="1:5" hidden="1" x14ac:dyDescent="0.2">
      <c r="A67" s="19" t="s">
        <v>59</v>
      </c>
      <c r="B67" s="19"/>
      <c r="C67" s="19"/>
      <c r="D67" s="44">
        <v>0</v>
      </c>
      <c r="E67" s="6">
        <v>0</v>
      </c>
    </row>
    <row r="68" spans="1:5" hidden="1" x14ac:dyDescent="0.2">
      <c r="A68" s="19" t="s">
        <v>59</v>
      </c>
      <c r="B68" s="19"/>
      <c r="C68" s="19"/>
      <c r="D68" s="44">
        <v>0</v>
      </c>
      <c r="E68" s="6">
        <v>0</v>
      </c>
    </row>
    <row r="69" spans="1:5" hidden="1" x14ac:dyDescent="0.2">
      <c r="A69" s="19" t="s">
        <v>59</v>
      </c>
      <c r="B69" s="19"/>
      <c r="C69" s="19"/>
      <c r="D69" s="44">
        <v>0</v>
      </c>
      <c r="E69" s="6">
        <v>0</v>
      </c>
    </row>
    <row r="70" spans="1:5" hidden="1" x14ac:dyDescent="0.2">
      <c r="A70" s="19" t="s">
        <v>59</v>
      </c>
      <c r="B70" s="19"/>
      <c r="C70" s="19"/>
      <c r="D70" s="44">
        <v>0</v>
      </c>
      <c r="E70" s="6">
        <v>0</v>
      </c>
    </row>
    <row r="71" spans="1:5" hidden="1" x14ac:dyDescent="0.2">
      <c r="A71" s="19" t="s">
        <v>59</v>
      </c>
      <c r="B71" s="19"/>
      <c r="C71" s="19"/>
      <c r="D71" s="44">
        <v>0</v>
      </c>
      <c r="E71" s="6">
        <v>0</v>
      </c>
    </row>
    <row r="72" spans="1:5" hidden="1" x14ac:dyDescent="0.2">
      <c r="A72" s="19" t="s">
        <v>59</v>
      </c>
      <c r="B72" s="19"/>
      <c r="C72" s="19"/>
      <c r="D72" s="44">
        <v>0</v>
      </c>
      <c r="E72" s="6">
        <v>0</v>
      </c>
    </row>
    <row r="73" spans="1:5" hidden="1" x14ac:dyDescent="0.2">
      <c r="A73" s="19" t="s">
        <v>59</v>
      </c>
      <c r="B73" s="19"/>
      <c r="C73" s="19"/>
      <c r="D73" s="44">
        <v>0</v>
      </c>
      <c r="E73" s="6">
        <v>0</v>
      </c>
    </row>
    <row r="74" spans="1:5" hidden="1" x14ac:dyDescent="0.2">
      <c r="A74" s="19" t="s">
        <v>59</v>
      </c>
      <c r="B74" s="19"/>
      <c r="C74" s="19"/>
      <c r="D74" s="44">
        <v>0</v>
      </c>
      <c r="E74" s="6">
        <v>0</v>
      </c>
    </row>
    <row r="75" spans="1:5" hidden="1" x14ac:dyDescent="0.2">
      <c r="A75" s="19" t="s">
        <v>59</v>
      </c>
      <c r="B75" s="19"/>
      <c r="C75" s="19"/>
      <c r="D75" s="44">
        <v>0</v>
      </c>
      <c r="E75" s="6">
        <v>0</v>
      </c>
    </row>
    <row r="76" spans="1:5" hidden="1" x14ac:dyDescent="0.2">
      <c r="A76" s="19" t="s">
        <v>59</v>
      </c>
      <c r="B76" s="19"/>
      <c r="C76" s="19"/>
      <c r="D76" s="44">
        <v>0</v>
      </c>
      <c r="E76" s="6">
        <v>0</v>
      </c>
    </row>
    <row r="77" spans="1:5" hidden="1" x14ac:dyDescent="0.2">
      <c r="A77" s="19" t="s">
        <v>59</v>
      </c>
      <c r="B77" s="19"/>
      <c r="C77" s="19"/>
      <c r="D77" s="44">
        <v>0</v>
      </c>
      <c r="E77" s="6">
        <v>0</v>
      </c>
    </row>
    <row r="78" spans="1:5" hidden="1" x14ac:dyDescent="0.2">
      <c r="A78" s="19" t="s">
        <v>59</v>
      </c>
      <c r="B78" s="19"/>
      <c r="C78" s="19"/>
      <c r="D78" s="44">
        <v>0</v>
      </c>
      <c r="E78" s="6">
        <v>0</v>
      </c>
    </row>
    <row r="79" spans="1:5" hidden="1" x14ac:dyDescent="0.2">
      <c r="A79" s="19" t="s">
        <v>59</v>
      </c>
      <c r="B79" s="19"/>
      <c r="C79" s="19"/>
      <c r="D79" s="44">
        <v>0</v>
      </c>
      <c r="E79" s="6">
        <v>0</v>
      </c>
    </row>
    <row r="80" spans="1:5" hidden="1" x14ac:dyDescent="0.2">
      <c r="A80" s="19" t="s">
        <v>59</v>
      </c>
      <c r="B80" s="19"/>
      <c r="C80" s="19"/>
      <c r="D80" s="44">
        <v>0</v>
      </c>
      <c r="E80" s="6">
        <v>0</v>
      </c>
    </row>
    <row r="81" spans="1:5" hidden="1" x14ac:dyDescent="0.2">
      <c r="A81" s="19" t="s">
        <v>59</v>
      </c>
      <c r="B81" s="19"/>
      <c r="C81" s="19"/>
      <c r="D81" s="44">
        <v>0</v>
      </c>
      <c r="E81" s="6">
        <v>0</v>
      </c>
    </row>
    <row r="82" spans="1:5" hidden="1" x14ac:dyDescent="0.2">
      <c r="A82" s="19" t="s">
        <v>59</v>
      </c>
      <c r="B82" s="19"/>
      <c r="C82" s="19"/>
      <c r="D82" s="44">
        <v>0</v>
      </c>
      <c r="E82" s="6">
        <v>0</v>
      </c>
    </row>
    <row r="83" spans="1:5" hidden="1" x14ac:dyDescent="0.2">
      <c r="A83" s="19" t="s">
        <v>59</v>
      </c>
      <c r="B83" s="19"/>
      <c r="C83" s="19"/>
      <c r="D83" s="44">
        <v>0</v>
      </c>
      <c r="E83" s="6">
        <v>0</v>
      </c>
    </row>
    <row r="84" spans="1:5" hidden="1" x14ac:dyDescent="0.2">
      <c r="A84" s="19" t="s">
        <v>59</v>
      </c>
      <c r="B84" s="19"/>
      <c r="C84" s="19"/>
      <c r="D84" s="44">
        <v>0</v>
      </c>
      <c r="E84" s="6">
        <v>0</v>
      </c>
    </row>
    <row r="85" spans="1:5" hidden="1" x14ac:dyDescent="0.2">
      <c r="A85" s="19" t="s">
        <v>59</v>
      </c>
      <c r="B85" s="19"/>
      <c r="C85" s="19"/>
      <c r="D85" s="44">
        <v>0</v>
      </c>
      <c r="E85" s="6">
        <v>0</v>
      </c>
    </row>
    <row r="86" spans="1:5" hidden="1" x14ac:dyDescent="0.2">
      <c r="A86" s="19" t="s">
        <v>59</v>
      </c>
      <c r="B86" s="19"/>
      <c r="C86" s="19"/>
      <c r="D86" s="44">
        <v>0</v>
      </c>
      <c r="E86" s="6">
        <v>0</v>
      </c>
    </row>
    <row r="87" spans="1:5" hidden="1" x14ac:dyDescent="0.2">
      <c r="A87" s="19" t="s">
        <v>59</v>
      </c>
      <c r="B87" s="19"/>
      <c r="C87" s="19"/>
      <c r="D87" s="44">
        <v>0</v>
      </c>
      <c r="E87" s="6">
        <v>0</v>
      </c>
    </row>
    <row r="88" spans="1:5" hidden="1" x14ac:dyDescent="0.2">
      <c r="A88" s="19" t="s">
        <v>59</v>
      </c>
      <c r="B88" s="19"/>
      <c r="C88" s="19"/>
      <c r="D88" s="44">
        <v>0</v>
      </c>
      <c r="E88" s="6">
        <v>0</v>
      </c>
    </row>
    <row r="89" spans="1:5" hidden="1" x14ac:dyDescent="0.2">
      <c r="A89" s="19" t="s">
        <v>59</v>
      </c>
      <c r="B89" s="19"/>
      <c r="C89" s="19"/>
      <c r="D89" s="44">
        <v>0</v>
      </c>
      <c r="E89" s="6">
        <v>0</v>
      </c>
    </row>
    <row r="90" spans="1:5" hidden="1" x14ac:dyDescent="0.2">
      <c r="A90" s="19" t="s">
        <v>59</v>
      </c>
      <c r="B90" s="19"/>
      <c r="C90" s="19"/>
      <c r="D90" s="44">
        <v>0</v>
      </c>
      <c r="E90" s="6">
        <v>0</v>
      </c>
    </row>
    <row r="91" spans="1:5" hidden="1" x14ac:dyDescent="0.2">
      <c r="A91" s="19" t="s">
        <v>59</v>
      </c>
      <c r="B91" s="19"/>
      <c r="C91" s="19"/>
      <c r="D91" s="44">
        <v>0</v>
      </c>
      <c r="E91" s="6">
        <v>0</v>
      </c>
    </row>
    <row r="92" spans="1:5" hidden="1" x14ac:dyDescent="0.2">
      <c r="A92" s="19" t="s">
        <v>59</v>
      </c>
      <c r="B92" s="19"/>
      <c r="C92" s="19"/>
      <c r="D92" s="44">
        <v>0</v>
      </c>
      <c r="E92" s="6">
        <v>0</v>
      </c>
    </row>
    <row r="93" spans="1:5" hidden="1" x14ac:dyDescent="0.2">
      <c r="A93" s="19" t="s">
        <v>59</v>
      </c>
      <c r="B93" s="19"/>
      <c r="C93" s="19"/>
      <c r="D93" s="44">
        <v>0</v>
      </c>
      <c r="E93" s="6">
        <v>0</v>
      </c>
    </row>
    <row r="94" spans="1:5" hidden="1" x14ac:dyDescent="0.2">
      <c r="A94" s="19" t="s">
        <v>59</v>
      </c>
      <c r="B94" s="19"/>
      <c r="C94" s="19"/>
      <c r="D94" s="44">
        <v>0</v>
      </c>
      <c r="E94" s="6">
        <v>0</v>
      </c>
    </row>
    <row r="95" spans="1:5" hidden="1" x14ac:dyDescent="0.2">
      <c r="A95" s="19" t="s">
        <v>59</v>
      </c>
      <c r="B95" s="19"/>
      <c r="C95" s="19"/>
      <c r="D95" s="44">
        <v>0</v>
      </c>
      <c r="E95" s="6">
        <v>0</v>
      </c>
    </row>
    <row r="96" spans="1:5" hidden="1" x14ac:dyDescent="0.2">
      <c r="A96" s="19" t="s">
        <v>59</v>
      </c>
      <c r="B96" s="19"/>
      <c r="C96" s="19"/>
      <c r="D96" s="44">
        <v>0</v>
      </c>
      <c r="E96" s="6">
        <v>0</v>
      </c>
    </row>
    <row r="97" spans="1:5" hidden="1" x14ac:dyDescent="0.2">
      <c r="A97" s="19" t="s">
        <v>59</v>
      </c>
      <c r="B97" s="19"/>
      <c r="C97" s="19"/>
      <c r="D97" s="44">
        <v>0</v>
      </c>
      <c r="E97" s="6">
        <v>0</v>
      </c>
    </row>
    <row r="98" spans="1:5" hidden="1" x14ac:dyDescent="0.2">
      <c r="A98" s="19" t="s">
        <v>59</v>
      </c>
      <c r="B98" s="19"/>
      <c r="C98" s="19"/>
      <c r="D98" s="44">
        <v>0</v>
      </c>
      <c r="E98" s="6">
        <v>0</v>
      </c>
    </row>
    <row r="99" spans="1:5" hidden="1" x14ac:dyDescent="0.2">
      <c r="A99" s="19" t="s">
        <v>59</v>
      </c>
      <c r="B99" s="19"/>
      <c r="C99" s="19"/>
      <c r="D99" s="44">
        <v>0</v>
      </c>
      <c r="E99" s="6">
        <v>0</v>
      </c>
    </row>
    <row r="100" spans="1:5" hidden="1" x14ac:dyDescent="0.2">
      <c r="A100" s="19" t="s">
        <v>59</v>
      </c>
      <c r="B100" s="19"/>
      <c r="C100" s="19"/>
      <c r="D100" s="44">
        <v>0</v>
      </c>
      <c r="E100" s="6">
        <v>0</v>
      </c>
    </row>
    <row r="101" spans="1:5" hidden="1" x14ac:dyDescent="0.2">
      <c r="A101" s="19" t="s">
        <v>59</v>
      </c>
      <c r="B101" s="19"/>
      <c r="C101" s="19"/>
      <c r="D101" s="44">
        <v>0</v>
      </c>
      <c r="E101" s="6">
        <v>0</v>
      </c>
    </row>
    <row r="102" spans="1:5" hidden="1" x14ac:dyDescent="0.2">
      <c r="A102" s="19" t="s">
        <v>59</v>
      </c>
      <c r="B102" s="19"/>
      <c r="C102" s="19"/>
      <c r="D102" s="44">
        <v>0</v>
      </c>
      <c r="E102" s="6">
        <v>0</v>
      </c>
    </row>
    <row r="103" spans="1:5" hidden="1" x14ac:dyDescent="0.2">
      <c r="A103" s="19" t="s">
        <v>59</v>
      </c>
      <c r="B103" s="19"/>
      <c r="C103" s="19"/>
      <c r="D103" s="44">
        <v>0</v>
      </c>
      <c r="E103" s="6">
        <v>0</v>
      </c>
    </row>
    <row r="104" spans="1:5" hidden="1" x14ac:dyDescent="0.2">
      <c r="A104" s="19" t="s">
        <v>59</v>
      </c>
      <c r="B104" s="19"/>
      <c r="C104" s="19"/>
      <c r="D104" s="44">
        <v>0</v>
      </c>
      <c r="E104" s="6">
        <v>0</v>
      </c>
    </row>
    <row r="105" spans="1:5" hidden="1" x14ac:dyDescent="0.2">
      <c r="A105" s="19" t="s">
        <v>59</v>
      </c>
      <c r="B105" s="19"/>
      <c r="C105" s="19"/>
      <c r="D105" s="44">
        <v>0</v>
      </c>
      <c r="E105" s="6">
        <v>0</v>
      </c>
    </row>
    <row r="106" spans="1:5" hidden="1" x14ac:dyDescent="0.2">
      <c r="A106" s="19" t="s">
        <v>59</v>
      </c>
      <c r="B106" s="19"/>
      <c r="C106" s="19"/>
      <c r="D106" s="44">
        <v>0</v>
      </c>
      <c r="E106" s="6">
        <v>0</v>
      </c>
    </row>
    <row r="107" spans="1:5" hidden="1" x14ac:dyDescent="0.2">
      <c r="A107" s="19" t="s">
        <v>59</v>
      </c>
      <c r="B107" s="19"/>
      <c r="C107" s="19"/>
      <c r="D107" s="44">
        <v>0</v>
      </c>
      <c r="E107" s="6">
        <v>0</v>
      </c>
    </row>
    <row r="108" spans="1:5" hidden="1" x14ac:dyDescent="0.2">
      <c r="A108" s="19" t="s">
        <v>59</v>
      </c>
      <c r="B108" s="19"/>
      <c r="C108" s="19"/>
      <c r="D108" s="44">
        <v>0</v>
      </c>
      <c r="E108" s="6">
        <v>0</v>
      </c>
    </row>
    <row r="109" spans="1:5" hidden="1" x14ac:dyDescent="0.2">
      <c r="A109" s="19" t="s">
        <v>59</v>
      </c>
      <c r="B109" s="19"/>
      <c r="C109" s="19"/>
      <c r="D109" s="44">
        <v>0</v>
      </c>
      <c r="E109" s="6">
        <v>0</v>
      </c>
    </row>
    <row r="110" spans="1:5" hidden="1" x14ac:dyDescent="0.2">
      <c r="A110" s="19" t="s">
        <v>59</v>
      </c>
      <c r="B110" s="19"/>
      <c r="C110" s="19"/>
      <c r="D110" s="44">
        <v>0</v>
      </c>
      <c r="E110" s="6">
        <v>0</v>
      </c>
    </row>
    <row r="111" spans="1:5" hidden="1" x14ac:dyDescent="0.2">
      <c r="A111" s="19" t="s">
        <v>59</v>
      </c>
      <c r="B111" s="19"/>
      <c r="C111" s="19"/>
      <c r="D111" s="44">
        <v>0</v>
      </c>
      <c r="E111" s="6">
        <v>0</v>
      </c>
    </row>
    <row r="112" spans="1:5" hidden="1" x14ac:dyDescent="0.2">
      <c r="A112" s="19" t="s">
        <v>59</v>
      </c>
      <c r="B112" s="19"/>
      <c r="C112" s="19"/>
      <c r="D112" s="44">
        <v>0</v>
      </c>
      <c r="E112" s="6">
        <v>0</v>
      </c>
    </row>
    <row r="113" spans="1:5" hidden="1" x14ac:dyDescent="0.2">
      <c r="A113" s="19" t="s">
        <v>59</v>
      </c>
      <c r="B113" s="19"/>
      <c r="C113" s="19"/>
      <c r="D113" s="44">
        <v>0</v>
      </c>
      <c r="E113" s="6">
        <v>0</v>
      </c>
    </row>
    <row r="114" spans="1:5" hidden="1" x14ac:dyDescent="0.2">
      <c r="A114" s="19" t="s">
        <v>59</v>
      </c>
      <c r="B114" s="19"/>
      <c r="C114" s="19"/>
      <c r="D114" s="44">
        <v>0</v>
      </c>
      <c r="E114" s="6">
        <v>0</v>
      </c>
    </row>
    <row r="115" spans="1:5" hidden="1" x14ac:dyDescent="0.2">
      <c r="A115" s="19" t="s">
        <v>59</v>
      </c>
      <c r="B115" s="19"/>
      <c r="C115" s="19"/>
      <c r="D115" s="44">
        <v>0</v>
      </c>
      <c r="E115" s="6">
        <v>0</v>
      </c>
    </row>
    <row r="116" spans="1:5" ht="2.25" customHeight="1" x14ac:dyDescent="0.2">
      <c r="D116" s="45"/>
    </row>
    <row r="117" spans="1:5" x14ac:dyDescent="0.2">
      <c r="D117" s="45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9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текст </vt:lpstr>
      <vt:lpstr>доходы  прил 1 </vt:lpstr>
      <vt:lpstr>Ведом прил 2 </vt:lpstr>
      <vt:lpstr>Функ.прил 3</vt:lpstr>
      <vt:lpstr>прил 6 </vt:lpstr>
      <vt:lpstr>прил 9</vt:lpstr>
      <vt:lpstr>'Ведом прил 2 '!Область_печати</vt:lpstr>
      <vt:lpstr>'доходы  прил 1 '!Область_печати</vt:lpstr>
      <vt:lpstr>'прил 6 '!Область_печати</vt:lpstr>
      <vt:lpstr>'прил 9'!Область_печати</vt:lpstr>
      <vt:lpstr>'текст '!Область_печати</vt:lpstr>
      <vt:lpstr>'Функ.прил 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2024-05-03T05:32:16Z</cp:lastPrinted>
  <dcterms:created xsi:type="dcterms:W3CDTF">2016-12-23T12:59:32Z</dcterms:created>
  <dcterms:modified xsi:type="dcterms:W3CDTF">2024-05-03T05:33:47Z</dcterms:modified>
</cp:coreProperties>
</file>