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activeX/activeX2.xml" ContentType="application/vnd.ms-office.activeX+xml"/>
  <Override PartName="/xl/activeX/activeX2.bin" ContentType="application/vnd.ms-office.activeX"/>
  <Override PartName="/xl/comments3.xml" ContentType="application/vnd.openxmlformats-officedocument.spreadsheetml.comments+xml"/>
  <Override PartName="/xl/drawings/drawing3.xml" ContentType="application/vnd.openxmlformats-officedocument.drawing+xml"/>
  <Override PartName="/xl/activeX/activeX3.xml" ContentType="application/vnd.ms-office.activeX+xml"/>
  <Override PartName="/xl/activeX/activeX3.bin" ContentType="application/vnd.ms-office.activeX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Шамкина\РЕШЕНИЯ СОБРАНИЯ\Решения Собрания 2024\Сентябрь от 27.09.2024\"/>
    </mc:Choice>
  </mc:AlternateContent>
  <bookViews>
    <workbookView xWindow="0" yWindow="0" windowWidth="21570" windowHeight="9465" activeTab="3"/>
  </bookViews>
  <sheets>
    <sheet name=" Ведом 5" sheetId="1" r:id="rId1"/>
    <sheet name="для работы" sheetId="8" r:id="rId2"/>
    <sheet name="ФКР 9" sheetId="2" r:id="rId3"/>
    <sheet name="ЦСР_МП 7" sheetId="7" r:id="rId4"/>
  </sheets>
  <externalReferences>
    <externalReference r:id="rId5"/>
  </externalReferences>
  <definedNames>
    <definedName name="_xlnm._FilterDatabase" localSheetId="0" hidden="1">' Ведом 5'!$A$8:$G$15</definedName>
    <definedName name="Items">#REF!</definedName>
    <definedName name="КВСР">[1]список!$D$2:$D$17</definedName>
    <definedName name="НаименДолжн">'[1]Штатное расписание'!$B$8:$B$307</definedName>
    <definedName name="_xlnm.Print_Area" localSheetId="0">' Ведом 5'!$A$1:$J$546</definedName>
    <definedName name="_xlnm.Print_Area" localSheetId="1">'для работы'!$A$1:$J$233</definedName>
    <definedName name="_xlnm.Print_Area" localSheetId="2">'ФКР 9'!$A$1:$G$161</definedName>
    <definedName name="_xlnm.Print_Area" localSheetId="3">'ЦСР_МП 7'!$A$1:$H$220</definedName>
    <definedName name="Организация">OFFSET([1]список!$E$1,MATCH('[1]Данные по учрежд'!$B$2,[1]список!$E$1:$E$65536,0)-1,1,COUNTIF([1]список!$E$1:$E$65536,'[1]Данные по учрежд'!$B$2),1)</definedName>
    <definedName name="СубКОСГУ">[1]список!$B$1:$B$17</definedName>
    <definedName name="ТипСредств">[1]список!$C$2:$C$8</definedName>
    <definedName name="ЭКР">[1]список!$A$2:$A$21</definedName>
  </definedNames>
  <calcPr calcId="162913" iterate="1"/>
</workbook>
</file>

<file path=xl/calcChain.xml><?xml version="1.0" encoding="utf-8"?>
<calcChain xmlns="http://schemas.openxmlformats.org/spreadsheetml/2006/main">
  <c r="F108" i="1" l="1"/>
  <c r="G52" i="8" l="1"/>
  <c r="H52" i="8"/>
  <c r="I52" i="8"/>
  <c r="F52" i="8"/>
  <c r="E79" i="7" l="1"/>
  <c r="F79" i="7"/>
  <c r="G79" i="7"/>
  <c r="D79" i="7"/>
  <c r="E81" i="7"/>
  <c r="F81" i="7"/>
  <c r="G81" i="7"/>
  <c r="D81" i="7"/>
  <c r="E82" i="7"/>
  <c r="F82" i="7"/>
  <c r="G82" i="7"/>
  <c r="D82" i="7"/>
  <c r="E83" i="7"/>
  <c r="F83" i="7"/>
  <c r="G83" i="7"/>
  <c r="D83" i="7"/>
  <c r="D74" i="7"/>
  <c r="I447" i="1" l="1"/>
  <c r="G447" i="1"/>
  <c r="E29" i="7" l="1"/>
  <c r="D29" i="7"/>
  <c r="F29" i="7" l="1"/>
  <c r="G29" i="7"/>
  <c r="E31" i="7"/>
  <c r="E30" i="7" s="1"/>
  <c r="F31" i="7"/>
  <c r="F30" i="7" s="1"/>
  <c r="G31" i="7"/>
  <c r="G30" i="7" s="1"/>
  <c r="D31" i="7"/>
  <c r="D30" i="7" s="1"/>
  <c r="D48" i="7"/>
  <c r="E51" i="7"/>
  <c r="F51" i="7"/>
  <c r="G51" i="7"/>
  <c r="D51" i="7"/>
  <c r="D62" i="7"/>
  <c r="G193" i="8"/>
  <c r="G192" i="8" s="1"/>
  <c r="H193" i="8"/>
  <c r="H192" i="8" s="1"/>
  <c r="I193" i="8"/>
  <c r="I192" i="8" s="1"/>
  <c r="F193" i="8"/>
  <c r="F192" i="8" s="1"/>
  <c r="G228" i="8"/>
  <c r="G227" i="8" s="1"/>
  <c r="G226" i="8" s="1"/>
  <c r="G225" i="8" s="1"/>
  <c r="H228" i="8"/>
  <c r="H227" i="8" s="1"/>
  <c r="H226" i="8" s="1"/>
  <c r="H225" i="8" s="1"/>
  <c r="I228" i="8"/>
  <c r="I227" i="8" s="1"/>
  <c r="I226" i="8" s="1"/>
  <c r="I225" i="8" s="1"/>
  <c r="F228" i="8"/>
  <c r="F227" i="8" s="1"/>
  <c r="F226" i="8" s="1"/>
  <c r="F225" i="8" s="1"/>
  <c r="G166" i="8"/>
  <c r="G165" i="8" s="1"/>
  <c r="G164" i="8" s="1"/>
  <c r="G163" i="8" s="1"/>
  <c r="H166" i="8"/>
  <c r="H165" i="8" s="1"/>
  <c r="H164" i="8" s="1"/>
  <c r="H163" i="8" s="1"/>
  <c r="I166" i="8"/>
  <c r="I165" i="8" s="1"/>
  <c r="I164" i="8" s="1"/>
  <c r="I163" i="8" s="1"/>
  <c r="G149" i="8"/>
  <c r="G148" i="8" s="1"/>
  <c r="G147" i="8" s="1"/>
  <c r="H149" i="8"/>
  <c r="H148" i="8" s="1"/>
  <c r="H147" i="8" s="1"/>
  <c r="I149" i="8"/>
  <c r="F149" i="8"/>
  <c r="F148" i="8" s="1"/>
  <c r="F147" i="8" s="1"/>
  <c r="G71" i="8"/>
  <c r="G70" i="8" s="1"/>
  <c r="H71" i="8"/>
  <c r="H70" i="8" s="1"/>
  <c r="I71" i="8"/>
  <c r="I70" i="8" s="1"/>
  <c r="F71" i="8"/>
  <c r="F70" i="8" s="1"/>
  <c r="G69" i="8"/>
  <c r="G68" i="8" s="1"/>
  <c r="H69" i="8"/>
  <c r="H68" i="8" s="1"/>
  <c r="I69" i="8"/>
  <c r="I68" i="8" s="1"/>
  <c r="F69" i="8"/>
  <c r="F68" i="8" s="1"/>
  <c r="G67" i="8"/>
  <c r="G66" i="8" s="1"/>
  <c r="H67" i="8"/>
  <c r="H66" i="8" s="1"/>
  <c r="I67" i="8"/>
  <c r="I66" i="8" s="1"/>
  <c r="F67" i="8"/>
  <c r="F66" i="8" s="1"/>
  <c r="D91" i="2"/>
  <c r="E91" i="2"/>
  <c r="F91" i="2"/>
  <c r="C91" i="2"/>
  <c r="G74" i="8"/>
  <c r="G73" i="8" s="1"/>
  <c r="G72" i="8" s="1"/>
  <c r="H74" i="8"/>
  <c r="H73" i="8" s="1"/>
  <c r="H72" i="8" s="1"/>
  <c r="I74" i="8"/>
  <c r="I73" i="8" s="1"/>
  <c r="I72" i="8" s="1"/>
  <c r="F74" i="8"/>
  <c r="F73" i="8" s="1"/>
  <c r="F72" i="8" s="1"/>
  <c r="G57" i="8"/>
  <c r="H57" i="8"/>
  <c r="H56" i="8" s="1"/>
  <c r="I57" i="8"/>
  <c r="F57" i="8"/>
  <c r="F56" i="8" s="1"/>
  <c r="G55" i="8"/>
  <c r="H55" i="8"/>
  <c r="H54" i="8" s="1"/>
  <c r="I55" i="8"/>
  <c r="F55" i="8"/>
  <c r="F54" i="8" s="1"/>
  <c r="G50" i="8"/>
  <c r="G49" i="8" s="1"/>
  <c r="H50" i="8"/>
  <c r="H49" i="8" s="1"/>
  <c r="I50" i="8"/>
  <c r="I49" i="8" s="1"/>
  <c r="F50" i="8"/>
  <c r="G48" i="8"/>
  <c r="H48" i="8"/>
  <c r="H47" i="8" s="1"/>
  <c r="I48" i="8"/>
  <c r="I47" i="8" s="1"/>
  <c r="F48" i="8"/>
  <c r="F47" i="8" s="1"/>
  <c r="G21" i="8"/>
  <c r="H21" i="8"/>
  <c r="H20" i="8" s="1"/>
  <c r="H19" i="8" s="1"/>
  <c r="I21" i="8"/>
  <c r="F21" i="8"/>
  <c r="F20" i="8" s="1"/>
  <c r="F19" i="8" s="1"/>
  <c r="G17" i="8"/>
  <c r="G16" i="8" s="1"/>
  <c r="G15" i="8" s="1"/>
  <c r="G14" i="8" s="1"/>
  <c r="H17" i="8"/>
  <c r="H16" i="8" s="1"/>
  <c r="H15" i="8" s="1"/>
  <c r="H14" i="8" s="1"/>
  <c r="I17" i="8"/>
  <c r="I16" i="8" s="1"/>
  <c r="I15" i="8" s="1"/>
  <c r="I14" i="8" s="1"/>
  <c r="F17" i="8"/>
  <c r="F16" i="8" s="1"/>
  <c r="F15" i="8" s="1"/>
  <c r="F14" i="8" s="1"/>
  <c r="G29" i="8"/>
  <c r="H29" i="8"/>
  <c r="H28" i="8" s="1"/>
  <c r="I29" i="8"/>
  <c r="I28" i="8" s="1"/>
  <c r="F29" i="8"/>
  <c r="F28" i="8" s="1"/>
  <c r="G31" i="8"/>
  <c r="G30" i="8" s="1"/>
  <c r="H31" i="8"/>
  <c r="H30" i="8" s="1"/>
  <c r="I31" i="8"/>
  <c r="I30" i="8" s="1"/>
  <c r="F31" i="8"/>
  <c r="F30" i="8" s="1"/>
  <c r="G33" i="8"/>
  <c r="G32" i="8" s="1"/>
  <c r="H33" i="8"/>
  <c r="H32" i="8" s="1"/>
  <c r="I33" i="8"/>
  <c r="I32" i="8" s="1"/>
  <c r="F33" i="8"/>
  <c r="G38" i="8"/>
  <c r="G37" i="8" s="1"/>
  <c r="H38" i="8"/>
  <c r="H37" i="8" s="1"/>
  <c r="I38" i="8"/>
  <c r="I37" i="8" s="1"/>
  <c r="F38" i="8"/>
  <c r="F37" i="8" s="1"/>
  <c r="G40" i="8"/>
  <c r="G39" i="8" s="1"/>
  <c r="H40" i="8"/>
  <c r="H39" i="8" s="1"/>
  <c r="I40" i="8"/>
  <c r="F40" i="8"/>
  <c r="G63" i="8"/>
  <c r="H63" i="8"/>
  <c r="H62" i="8" s="1"/>
  <c r="H61" i="8" s="1"/>
  <c r="H60" i="8" s="1"/>
  <c r="I63" i="8"/>
  <c r="F63" i="8"/>
  <c r="G77" i="8"/>
  <c r="G76" i="8" s="1"/>
  <c r="G75" i="8" s="1"/>
  <c r="H77" i="8"/>
  <c r="H76" i="8" s="1"/>
  <c r="H75" i="8" s="1"/>
  <c r="I77" i="8"/>
  <c r="I76" i="8" s="1"/>
  <c r="I75" i="8" s="1"/>
  <c r="F77" i="8"/>
  <c r="F76" i="8" s="1"/>
  <c r="F75" i="8" s="1"/>
  <c r="G80" i="8"/>
  <c r="G79" i="8" s="1"/>
  <c r="H80" i="8"/>
  <c r="H79" i="8" s="1"/>
  <c r="I80" i="8"/>
  <c r="I79" i="8" s="1"/>
  <c r="F80" i="8"/>
  <c r="F79" i="8" s="1"/>
  <c r="G82" i="8"/>
  <c r="G81" i="8" s="1"/>
  <c r="H82" i="8"/>
  <c r="H81" i="8" s="1"/>
  <c r="I82" i="8"/>
  <c r="I81" i="8" s="1"/>
  <c r="F82" i="8"/>
  <c r="G84" i="8"/>
  <c r="G83" i="8" s="1"/>
  <c r="H84" i="8"/>
  <c r="H83" i="8" s="1"/>
  <c r="I84" i="8"/>
  <c r="I83" i="8" s="1"/>
  <c r="F84" i="8"/>
  <c r="F83" i="8" s="1"/>
  <c r="G87" i="8"/>
  <c r="G86" i="8" s="1"/>
  <c r="H87" i="8"/>
  <c r="H86" i="8" s="1"/>
  <c r="I87" i="8"/>
  <c r="I86" i="8" s="1"/>
  <c r="F87" i="8"/>
  <c r="G90" i="8"/>
  <c r="G88" i="8" s="1"/>
  <c r="H90" i="8"/>
  <c r="I90" i="8"/>
  <c r="F90" i="8"/>
  <c r="G94" i="8"/>
  <c r="G92" i="8" s="1"/>
  <c r="G91" i="8" s="1"/>
  <c r="H94" i="8"/>
  <c r="I94" i="8"/>
  <c r="I92" i="8" s="1"/>
  <c r="I91" i="8" s="1"/>
  <c r="F94" i="8"/>
  <c r="F92" i="8" s="1"/>
  <c r="F91" i="8" s="1"/>
  <c r="G97" i="8"/>
  <c r="H97" i="8"/>
  <c r="H96" i="8" s="1"/>
  <c r="H95" i="8" s="1"/>
  <c r="I97" i="8"/>
  <c r="F97" i="8"/>
  <c r="F96" i="8" s="1"/>
  <c r="F95" i="8" s="1"/>
  <c r="G123" i="8"/>
  <c r="G122" i="8" s="1"/>
  <c r="H123" i="8"/>
  <c r="H122" i="8" s="1"/>
  <c r="I123" i="8"/>
  <c r="I122" i="8" s="1"/>
  <c r="F123" i="8"/>
  <c r="F122" i="8" s="1"/>
  <c r="F166" i="8"/>
  <c r="F165" i="8" s="1"/>
  <c r="F164" i="8" s="1"/>
  <c r="F163" i="8" s="1"/>
  <c r="G162" i="8"/>
  <c r="G161" i="8" s="1"/>
  <c r="G160" i="8" s="1"/>
  <c r="H162" i="8"/>
  <c r="H161" i="8" s="1"/>
  <c r="H160" i="8" s="1"/>
  <c r="I162" i="8"/>
  <c r="I161" i="8" s="1"/>
  <c r="I160" i="8" s="1"/>
  <c r="F162" i="8"/>
  <c r="F161" i="8" s="1"/>
  <c r="F160" i="8" s="1"/>
  <c r="G155" i="8"/>
  <c r="G154" i="8" s="1"/>
  <c r="G153" i="8" s="1"/>
  <c r="H155" i="8"/>
  <c r="H154" i="8" s="1"/>
  <c r="H153" i="8" s="1"/>
  <c r="I155" i="8"/>
  <c r="F155" i="8"/>
  <c r="F154" i="8" s="1"/>
  <c r="F153" i="8" s="1"/>
  <c r="G152" i="8"/>
  <c r="G151" i="8" s="1"/>
  <c r="G150" i="8" s="1"/>
  <c r="H152" i="8"/>
  <c r="H151" i="8" s="1"/>
  <c r="H150" i="8" s="1"/>
  <c r="I152" i="8"/>
  <c r="I151" i="8" s="1"/>
  <c r="I150" i="8" s="1"/>
  <c r="F152" i="8"/>
  <c r="G145" i="8"/>
  <c r="H145" i="8"/>
  <c r="H144" i="8" s="1"/>
  <c r="H143" i="8" s="1"/>
  <c r="I145" i="8"/>
  <c r="I144" i="8" s="1"/>
  <c r="I143" i="8" s="1"/>
  <c r="F145" i="8"/>
  <c r="F144" i="8" s="1"/>
  <c r="F143" i="8" s="1"/>
  <c r="G142" i="8"/>
  <c r="G141" i="8" s="1"/>
  <c r="G140" i="8" s="1"/>
  <c r="H142" i="8"/>
  <c r="H141" i="8" s="1"/>
  <c r="H140" i="8" s="1"/>
  <c r="I142" i="8"/>
  <c r="I141" i="8" s="1"/>
  <c r="I140" i="8" s="1"/>
  <c r="F142" i="8"/>
  <c r="F141" i="8" s="1"/>
  <c r="F140" i="8" s="1"/>
  <c r="G106" i="8"/>
  <c r="G105" i="8" s="1"/>
  <c r="H106" i="8"/>
  <c r="H105" i="8" s="1"/>
  <c r="I106" i="8"/>
  <c r="I105" i="8" s="1"/>
  <c r="F106" i="8"/>
  <c r="F105" i="8" s="1"/>
  <c r="G104" i="8"/>
  <c r="G103" i="8" s="1"/>
  <c r="H104" i="8"/>
  <c r="H103" i="8" s="1"/>
  <c r="I104" i="8"/>
  <c r="I103" i="8" s="1"/>
  <c r="F104" i="8"/>
  <c r="F103" i="8" s="1"/>
  <c r="G102" i="8"/>
  <c r="G101" i="8" s="1"/>
  <c r="H102" i="8"/>
  <c r="H101" i="8" s="1"/>
  <c r="I102" i="8"/>
  <c r="I101" i="8" s="1"/>
  <c r="F102" i="8"/>
  <c r="F101" i="8" s="1"/>
  <c r="G110" i="8"/>
  <c r="G109" i="8" s="1"/>
  <c r="G108" i="8" s="1"/>
  <c r="G107" i="8" s="1"/>
  <c r="H110" i="8"/>
  <c r="H109" i="8" s="1"/>
  <c r="H108" i="8" s="1"/>
  <c r="H107" i="8" s="1"/>
  <c r="I110" i="8"/>
  <c r="I109" i="8" s="1"/>
  <c r="I108" i="8" s="1"/>
  <c r="I107" i="8" s="1"/>
  <c r="F110" i="8"/>
  <c r="F109" i="8" s="1"/>
  <c r="F108" i="8" s="1"/>
  <c r="F107" i="8" s="1"/>
  <c r="G114" i="8"/>
  <c r="H114" i="8"/>
  <c r="H113" i="8" s="1"/>
  <c r="H112" i="8" s="1"/>
  <c r="H111" i="8" s="1"/>
  <c r="I114" i="8"/>
  <c r="I113" i="8" s="1"/>
  <c r="I112" i="8" s="1"/>
  <c r="I111" i="8" s="1"/>
  <c r="F114" i="8"/>
  <c r="F113" i="8" s="1"/>
  <c r="F112" i="8" s="1"/>
  <c r="F111" i="8" s="1"/>
  <c r="G118" i="8"/>
  <c r="G117" i="8" s="1"/>
  <c r="G116" i="8" s="1"/>
  <c r="H118" i="8"/>
  <c r="H117" i="8" s="1"/>
  <c r="H116" i="8" s="1"/>
  <c r="I118" i="8"/>
  <c r="I117" i="8" s="1"/>
  <c r="I116" i="8" s="1"/>
  <c r="F118" i="8"/>
  <c r="F117" i="8" s="1"/>
  <c r="F116" i="8" s="1"/>
  <c r="G121" i="8"/>
  <c r="G120" i="8" s="1"/>
  <c r="H121" i="8"/>
  <c r="H120" i="8" s="1"/>
  <c r="I121" i="8"/>
  <c r="I120" i="8" s="1"/>
  <c r="F121" i="8"/>
  <c r="F120" i="8" s="1"/>
  <c r="G128" i="8"/>
  <c r="H128" i="8"/>
  <c r="I128" i="8"/>
  <c r="I127" i="8" s="1"/>
  <c r="I126" i="8" s="1"/>
  <c r="I125" i="8" s="1"/>
  <c r="F128" i="8"/>
  <c r="F127" i="8" s="1"/>
  <c r="F126" i="8" s="1"/>
  <c r="F125" i="8" s="1"/>
  <c r="G132" i="8"/>
  <c r="G131" i="8" s="1"/>
  <c r="G130" i="8" s="1"/>
  <c r="G129" i="8" s="1"/>
  <c r="H132" i="8"/>
  <c r="H131" i="8" s="1"/>
  <c r="H130" i="8" s="1"/>
  <c r="H129" i="8" s="1"/>
  <c r="I132" i="8"/>
  <c r="I131" i="8" s="1"/>
  <c r="I130" i="8" s="1"/>
  <c r="I129" i="8" s="1"/>
  <c r="F132" i="8"/>
  <c r="F131" i="8" s="1"/>
  <c r="F130" i="8" s="1"/>
  <c r="F129" i="8" s="1"/>
  <c r="G133" i="1"/>
  <c r="H133" i="1"/>
  <c r="I133" i="1"/>
  <c r="F133" i="1"/>
  <c r="G137" i="8"/>
  <c r="G136" i="8" s="1"/>
  <c r="G135" i="8" s="1"/>
  <c r="G134" i="8" s="1"/>
  <c r="G133" i="8" s="1"/>
  <c r="H137" i="8"/>
  <c r="H136" i="8" s="1"/>
  <c r="H135" i="8" s="1"/>
  <c r="H134" i="8" s="1"/>
  <c r="H133" i="8" s="1"/>
  <c r="I137" i="8"/>
  <c r="I136" i="8" s="1"/>
  <c r="I135" i="8" s="1"/>
  <c r="I134" i="8" s="1"/>
  <c r="I133" i="8" s="1"/>
  <c r="F137" i="8"/>
  <c r="F136" i="8" s="1"/>
  <c r="F135" i="8" s="1"/>
  <c r="F134" i="8" s="1"/>
  <c r="F133" i="8" s="1"/>
  <c r="G159" i="8"/>
  <c r="G158" i="8" s="1"/>
  <c r="G157" i="8" s="1"/>
  <c r="H159" i="8"/>
  <c r="H158" i="8" s="1"/>
  <c r="H157" i="8" s="1"/>
  <c r="I159" i="8"/>
  <c r="I158" i="8" s="1"/>
  <c r="I157" i="8" s="1"/>
  <c r="F159" i="8"/>
  <c r="F158" i="8" s="1"/>
  <c r="F157" i="8" s="1"/>
  <c r="G171" i="8"/>
  <c r="G170" i="8" s="1"/>
  <c r="G169" i="8" s="1"/>
  <c r="G168" i="8" s="1"/>
  <c r="G167" i="8" s="1"/>
  <c r="H171" i="8"/>
  <c r="H170" i="8" s="1"/>
  <c r="H169" i="8" s="1"/>
  <c r="I171" i="8"/>
  <c r="I170" i="8" s="1"/>
  <c r="I169" i="8" s="1"/>
  <c r="I168" i="8" s="1"/>
  <c r="I167" i="8" s="1"/>
  <c r="F171" i="8"/>
  <c r="F170" i="8" s="1"/>
  <c r="F169" i="8" s="1"/>
  <c r="I174" i="8"/>
  <c r="G183" i="8"/>
  <c r="G182" i="8" s="1"/>
  <c r="G181" i="8" s="1"/>
  <c r="H183" i="8"/>
  <c r="H182" i="8" s="1"/>
  <c r="H181" i="8" s="1"/>
  <c r="I183" i="8"/>
  <c r="I182" i="8" s="1"/>
  <c r="I181" i="8" s="1"/>
  <c r="F183" i="8"/>
  <c r="F182" i="8" s="1"/>
  <c r="F181" i="8" s="1"/>
  <c r="G195" i="8"/>
  <c r="G194" i="8" s="1"/>
  <c r="H195" i="8"/>
  <c r="H194" i="8" s="1"/>
  <c r="I195" i="8"/>
  <c r="I194" i="8" s="1"/>
  <c r="F195" i="8"/>
  <c r="F194" i="8" s="1"/>
  <c r="G198" i="8"/>
  <c r="G197" i="8" s="1"/>
  <c r="G196" i="8" s="1"/>
  <c r="H198" i="8"/>
  <c r="H197" i="8" s="1"/>
  <c r="H196" i="8" s="1"/>
  <c r="I198" i="8"/>
  <c r="I197" i="8" s="1"/>
  <c r="I196" i="8" s="1"/>
  <c r="F198" i="8"/>
  <c r="G213" i="8"/>
  <c r="G212" i="8" s="1"/>
  <c r="G211" i="8" s="1"/>
  <c r="H213" i="8"/>
  <c r="H212" i="8" s="1"/>
  <c r="H211" i="8" s="1"/>
  <c r="I213" i="8"/>
  <c r="I212" i="8" s="1"/>
  <c r="I211" i="8" s="1"/>
  <c r="F213" i="8"/>
  <c r="F212" i="8" s="1"/>
  <c r="F211" i="8" s="1"/>
  <c r="G210" i="8"/>
  <c r="H210" i="8"/>
  <c r="H209" i="8" s="1"/>
  <c r="H208" i="8" s="1"/>
  <c r="I210" i="8"/>
  <c r="I209" i="8" s="1"/>
  <c r="I208" i="8" s="1"/>
  <c r="F210" i="8"/>
  <c r="F209" i="8" s="1"/>
  <c r="F208" i="8" s="1"/>
  <c r="G205" i="8"/>
  <c r="G204" i="8" s="1"/>
  <c r="G203" i="8" s="1"/>
  <c r="G202" i="8" s="1"/>
  <c r="H205" i="8"/>
  <c r="H204" i="8" s="1"/>
  <c r="H203" i="8" s="1"/>
  <c r="H202" i="8" s="1"/>
  <c r="I205" i="8"/>
  <c r="I204" i="8" s="1"/>
  <c r="I203" i="8" s="1"/>
  <c r="I202" i="8" s="1"/>
  <c r="F205" i="8"/>
  <c r="G201" i="8"/>
  <c r="G200" i="8" s="1"/>
  <c r="G199" i="8" s="1"/>
  <c r="H201" i="8"/>
  <c r="H200" i="8" s="1"/>
  <c r="H199" i="8" s="1"/>
  <c r="I201" i="8"/>
  <c r="I200" i="8" s="1"/>
  <c r="I199" i="8" s="1"/>
  <c r="F201" i="8"/>
  <c r="F200" i="8" s="1"/>
  <c r="F199" i="8" s="1"/>
  <c r="G179" i="8"/>
  <c r="G178" i="8" s="1"/>
  <c r="G177" i="8" s="1"/>
  <c r="G176" i="8" s="1"/>
  <c r="H179" i="8"/>
  <c r="H178" i="8" s="1"/>
  <c r="H177" i="8" s="1"/>
  <c r="H176" i="8" s="1"/>
  <c r="I179" i="8"/>
  <c r="I178" i="8" s="1"/>
  <c r="I177" i="8" s="1"/>
  <c r="I176" i="8" s="1"/>
  <c r="F179" i="8"/>
  <c r="F178" i="8" s="1"/>
  <c r="F177" i="8" s="1"/>
  <c r="F176" i="8" s="1"/>
  <c r="G218" i="8"/>
  <c r="G217" i="8" s="1"/>
  <c r="G216" i="8" s="1"/>
  <c r="G215" i="8" s="1"/>
  <c r="G214" i="8" s="1"/>
  <c r="H218" i="8"/>
  <c r="H217" i="8" s="1"/>
  <c r="H216" i="8" s="1"/>
  <c r="H215" i="8" s="1"/>
  <c r="H214" i="8" s="1"/>
  <c r="I218" i="8"/>
  <c r="I217" i="8" s="1"/>
  <c r="I216" i="8" s="1"/>
  <c r="I215" i="8" s="1"/>
  <c r="I214" i="8" s="1"/>
  <c r="F218" i="8"/>
  <c r="G223" i="8"/>
  <c r="G222" i="8" s="1"/>
  <c r="G221" i="8" s="1"/>
  <c r="G220" i="8" s="1"/>
  <c r="G219" i="8" s="1"/>
  <c r="H223" i="8"/>
  <c r="H222" i="8" s="1"/>
  <c r="H221" i="8" s="1"/>
  <c r="H220" i="8" s="1"/>
  <c r="H219" i="8" s="1"/>
  <c r="I223" i="8"/>
  <c r="I222" i="8" s="1"/>
  <c r="I221" i="8" s="1"/>
  <c r="I220" i="8" s="1"/>
  <c r="I219" i="8" s="1"/>
  <c r="F223" i="8"/>
  <c r="F222" i="8" s="1"/>
  <c r="F221" i="8" s="1"/>
  <c r="F220" i="8" s="1"/>
  <c r="F219" i="8" s="1"/>
  <c r="G232" i="8"/>
  <c r="G231" i="8" s="1"/>
  <c r="H232" i="8"/>
  <c r="H231" i="8" s="1"/>
  <c r="I232" i="8"/>
  <c r="I231" i="8" s="1"/>
  <c r="F232" i="8"/>
  <c r="F231" i="8" s="1"/>
  <c r="F230" i="8" s="1"/>
  <c r="I187" i="8"/>
  <c r="H187" i="8"/>
  <c r="I185" i="8"/>
  <c r="H185" i="8"/>
  <c r="I154" i="8"/>
  <c r="I153" i="8" s="1"/>
  <c r="I148" i="8"/>
  <c r="I147" i="8" s="1"/>
  <c r="H127" i="8"/>
  <c r="H126" i="8" s="1"/>
  <c r="H125" i="8" s="1"/>
  <c r="I95" i="8"/>
  <c r="H58" i="8"/>
  <c r="I51" i="8"/>
  <c r="H51" i="8"/>
  <c r="H43" i="8"/>
  <c r="H42" i="8" s="1"/>
  <c r="H41" i="8" s="1"/>
  <c r="I43" i="8"/>
  <c r="I42" i="8" s="1"/>
  <c r="I41" i="8" s="1"/>
  <c r="I39" i="8"/>
  <c r="I34" i="8"/>
  <c r="H34" i="8"/>
  <c r="I25" i="8"/>
  <c r="H25" i="8"/>
  <c r="I23" i="8"/>
  <c r="H23" i="8"/>
  <c r="F217" i="8"/>
  <c r="F216" i="8" s="1"/>
  <c r="F215" i="8" s="1"/>
  <c r="F214" i="8" s="1"/>
  <c r="G209" i="8"/>
  <c r="G208" i="8" s="1"/>
  <c r="F204" i="8"/>
  <c r="F203" i="8" s="1"/>
  <c r="F202" i="8" s="1"/>
  <c r="F197" i="8"/>
  <c r="F196" i="8" s="1"/>
  <c r="G187" i="8"/>
  <c r="F187" i="8"/>
  <c r="G185" i="8"/>
  <c r="G184" i="8" s="1"/>
  <c r="F185" i="8"/>
  <c r="F151" i="8"/>
  <c r="F150" i="8" s="1"/>
  <c r="G144" i="8"/>
  <c r="G143" i="8" s="1"/>
  <c r="G127" i="8"/>
  <c r="G126" i="8" s="1"/>
  <c r="G125" i="8" s="1"/>
  <c r="G113" i="8"/>
  <c r="G112" i="8" s="1"/>
  <c r="G111" i="8" s="1"/>
  <c r="G95" i="8"/>
  <c r="F86" i="8"/>
  <c r="F81" i="8"/>
  <c r="F62" i="8"/>
  <c r="F61" i="8" s="1"/>
  <c r="F60" i="8" s="1"/>
  <c r="F58" i="8"/>
  <c r="F53" i="8" s="1"/>
  <c r="G51" i="8"/>
  <c r="F51" i="8"/>
  <c r="F46" i="8" s="1"/>
  <c r="F49" i="8"/>
  <c r="G47" i="8"/>
  <c r="G43" i="8"/>
  <c r="G42" i="8" s="1"/>
  <c r="G41" i="8" s="1"/>
  <c r="F43" i="8"/>
  <c r="F42" i="8" s="1"/>
  <c r="F41" i="8" s="1"/>
  <c r="F39" i="8"/>
  <c r="G34" i="8"/>
  <c r="F34" i="8"/>
  <c r="F32" i="8"/>
  <c r="G28" i="8"/>
  <c r="G25" i="8"/>
  <c r="F25" i="8"/>
  <c r="G23" i="8"/>
  <c r="F23" i="8"/>
  <c r="F184" i="8" l="1"/>
  <c r="F180" i="8" s="1"/>
  <c r="H184" i="8"/>
  <c r="I184" i="8"/>
  <c r="I139" i="8"/>
  <c r="I146" i="8"/>
  <c r="H46" i="8"/>
  <c r="H139" i="8"/>
  <c r="F146" i="8"/>
  <c r="H146" i="8"/>
  <c r="G139" i="8"/>
  <c r="G156" i="8"/>
  <c r="G146" i="8"/>
  <c r="G65" i="8"/>
  <c r="I27" i="8"/>
  <c r="G27" i="8"/>
  <c r="G78" i="8"/>
  <c r="H78" i="8"/>
  <c r="I78" i="8"/>
  <c r="I88" i="8"/>
  <c r="I85" i="8" s="1"/>
  <c r="F88" i="8"/>
  <c r="F85" i="8" s="1"/>
  <c r="G119" i="8"/>
  <c r="G115" i="8" s="1"/>
  <c r="I156" i="8"/>
  <c r="F156" i="8"/>
  <c r="H100" i="8"/>
  <c r="H99" i="8" s="1"/>
  <c r="F119" i="8"/>
  <c r="F115" i="8" s="1"/>
  <c r="G191" i="8"/>
  <c r="G190" i="8" s="1"/>
  <c r="G207" i="8"/>
  <c r="G206" i="8" s="1"/>
  <c r="H207" i="8"/>
  <c r="H206" i="8" s="1"/>
  <c r="F207" i="8"/>
  <c r="F206" i="8" s="1"/>
  <c r="F27" i="8"/>
  <c r="H22" i="8"/>
  <c r="H92" i="8"/>
  <c r="H91" i="8" s="1"/>
  <c r="I191" i="8"/>
  <c r="I190" i="8" s="1"/>
  <c r="G85" i="8"/>
  <c r="H191" i="8"/>
  <c r="H190" i="8" s="1"/>
  <c r="H36" i="8"/>
  <c r="H119" i="8"/>
  <c r="H115" i="8" s="1"/>
  <c r="F22" i="8"/>
  <c r="G22" i="8"/>
  <c r="G180" i="8"/>
  <c r="F36" i="8"/>
  <c r="H65" i="8"/>
  <c r="G36" i="8"/>
  <c r="I65" i="8"/>
  <c r="H88" i="8"/>
  <c r="H85" i="8" s="1"/>
  <c r="I100" i="8"/>
  <c r="I99" i="8" s="1"/>
  <c r="H53" i="8"/>
  <c r="H180" i="8"/>
  <c r="H230" i="8"/>
  <c r="H229" i="8"/>
  <c r="H224" i="8" s="1"/>
  <c r="I119" i="8"/>
  <c r="I115" i="8" s="1"/>
  <c r="I230" i="8"/>
  <c r="I229" i="8"/>
  <c r="I224" i="8" s="1"/>
  <c r="I22" i="8"/>
  <c r="I124" i="8"/>
  <c r="H124" i="8"/>
  <c r="I207" i="8"/>
  <c r="I206" i="8" s="1"/>
  <c r="I180" i="8"/>
  <c r="I36" i="8"/>
  <c r="H27" i="8"/>
  <c r="I46" i="8"/>
  <c r="I45" i="8" s="1"/>
  <c r="H156" i="8"/>
  <c r="F65" i="8"/>
  <c r="F124" i="8"/>
  <c r="G46" i="8"/>
  <c r="G45" i="8" s="1"/>
  <c r="F78" i="8"/>
  <c r="F100" i="8"/>
  <c r="F191" i="8"/>
  <c r="F190" i="8" s="1"/>
  <c r="G230" i="8"/>
  <c r="G229" i="8"/>
  <c r="G224" i="8" s="1"/>
  <c r="F139" i="8"/>
  <c r="G100" i="8"/>
  <c r="G124" i="8"/>
  <c r="F229" i="8"/>
  <c r="F224" i="8" s="1"/>
  <c r="H431" i="1"/>
  <c r="I431" i="1"/>
  <c r="G431" i="1"/>
  <c r="G498" i="1"/>
  <c r="G497" i="1" s="1"/>
  <c r="G496" i="1" s="1"/>
  <c r="H498" i="1"/>
  <c r="H497" i="1" s="1"/>
  <c r="H496" i="1" s="1"/>
  <c r="I498" i="1"/>
  <c r="I497" i="1" s="1"/>
  <c r="I496" i="1" s="1"/>
  <c r="F498" i="1"/>
  <c r="F497" i="1" s="1"/>
  <c r="F496" i="1" s="1"/>
  <c r="H138" i="8" l="1"/>
  <c r="I138" i="8"/>
  <c r="H45" i="8"/>
  <c r="I175" i="8"/>
  <c r="G175" i="8"/>
  <c r="G138" i="8"/>
  <c r="H175" i="8"/>
  <c r="I64" i="8"/>
  <c r="F45" i="8"/>
  <c r="I18" i="8"/>
  <c r="G18" i="8"/>
  <c r="F18" i="8"/>
  <c r="G64" i="8"/>
  <c r="F64" i="8"/>
  <c r="F138" i="8"/>
  <c r="H98" i="8"/>
  <c r="F175" i="8"/>
  <c r="H64" i="8"/>
  <c r="H18" i="8"/>
  <c r="I98" i="8"/>
  <c r="F98" i="8"/>
  <c r="F99" i="8"/>
  <c r="G99" i="8"/>
  <c r="G98" i="8"/>
  <c r="H228" i="1"/>
  <c r="I228" i="1"/>
  <c r="G228" i="1"/>
  <c r="F228" i="1"/>
  <c r="I13" i="8" l="1"/>
  <c r="G13" i="8"/>
  <c r="G12" i="8" s="1"/>
  <c r="I12" i="8"/>
  <c r="H13" i="8"/>
  <c r="F13" i="8"/>
  <c r="E126" i="7"/>
  <c r="G126" i="7"/>
  <c r="F127" i="7"/>
  <c r="F126" i="7" s="1"/>
  <c r="D127" i="7"/>
  <c r="D126" i="7" s="1"/>
  <c r="G561" i="1" l="1"/>
  <c r="G106" i="1" l="1"/>
  <c r="G105" i="1" s="1"/>
  <c r="G104" i="1" s="1"/>
  <c r="F106" i="1"/>
  <c r="F105" i="1" s="1"/>
  <c r="H78" i="1"/>
  <c r="I541" i="1"/>
  <c r="H541" i="1"/>
  <c r="G541" i="1"/>
  <c r="F541" i="1"/>
  <c r="G315" i="1" l="1"/>
  <c r="I315" i="1"/>
  <c r="E71" i="7" l="1"/>
  <c r="E70" i="7" s="1"/>
  <c r="E69" i="7" s="1"/>
  <c r="F71" i="7"/>
  <c r="F70" i="7" s="1"/>
  <c r="F69" i="7" s="1"/>
  <c r="G71" i="7"/>
  <c r="G70" i="7" s="1"/>
  <c r="G69" i="7" s="1"/>
  <c r="D71" i="7"/>
  <c r="D70" i="7" s="1"/>
  <c r="D69" i="7" s="1"/>
  <c r="B72" i="7"/>
  <c r="D73" i="7"/>
  <c r="E74" i="7"/>
  <c r="E73" i="7" s="1"/>
  <c r="F74" i="7"/>
  <c r="F73" i="7" s="1"/>
  <c r="G74" i="7"/>
  <c r="G73" i="7" s="1"/>
  <c r="D89" i="2" l="1"/>
  <c r="F68" i="7"/>
  <c r="D68" i="7"/>
  <c r="I524" i="1" l="1"/>
  <c r="I523" i="1" s="1"/>
  <c r="H524" i="1"/>
  <c r="H523" i="1" s="1"/>
  <c r="G325" i="1"/>
  <c r="G324" i="1" s="1"/>
  <c r="H325" i="1"/>
  <c r="H324" i="1" s="1"/>
  <c r="F325" i="1"/>
  <c r="F324" i="1" s="1"/>
  <c r="I293" i="1" l="1"/>
  <c r="H293" i="1"/>
  <c r="I291" i="1"/>
  <c r="H291" i="1"/>
  <c r="H106" i="1" l="1"/>
  <c r="H105" i="1" s="1"/>
  <c r="I106" i="1"/>
  <c r="I105" i="1" s="1"/>
  <c r="I104" i="1" s="1"/>
  <c r="E120" i="7" l="1"/>
  <c r="E119" i="7" s="1"/>
  <c r="F120" i="7"/>
  <c r="F119" i="7" s="1"/>
  <c r="G120" i="7"/>
  <c r="G119" i="7" s="1"/>
  <c r="D120" i="7"/>
  <c r="D119" i="7" s="1"/>
  <c r="E68" i="7" l="1"/>
  <c r="G68" i="7"/>
  <c r="H368" i="1" l="1"/>
  <c r="H367" i="1" s="1"/>
  <c r="G368" i="1"/>
  <c r="G367" i="1" s="1"/>
  <c r="F368" i="1"/>
  <c r="F367" i="1" s="1"/>
  <c r="B93" i="7" l="1"/>
  <c r="F122" i="7"/>
  <c r="D122" i="7"/>
  <c r="E98" i="7"/>
  <c r="F98" i="7"/>
  <c r="G98" i="7"/>
  <c r="D98" i="7"/>
  <c r="E96" i="7"/>
  <c r="F96" i="7"/>
  <c r="G96" i="7"/>
  <c r="D96" i="7"/>
  <c r="G414" i="1"/>
  <c r="G413" i="1" s="1"/>
  <c r="G412" i="1" s="1"/>
  <c r="H414" i="1"/>
  <c r="H413" i="1" s="1"/>
  <c r="H412" i="1" s="1"/>
  <c r="I414" i="1"/>
  <c r="I413" i="1" s="1"/>
  <c r="I412" i="1" s="1"/>
  <c r="F414" i="1"/>
  <c r="F413" i="1" s="1"/>
  <c r="F412" i="1" s="1"/>
  <c r="G293" i="1"/>
  <c r="F293" i="1"/>
  <c r="G291" i="1"/>
  <c r="G290" i="1" s="1"/>
  <c r="F291" i="1"/>
  <c r="I290" i="1"/>
  <c r="I272" i="1" s="1"/>
  <c r="H290" i="1"/>
  <c r="G296" i="1"/>
  <c r="G295" i="1" s="1"/>
  <c r="H296" i="1"/>
  <c r="H295" i="1" s="1"/>
  <c r="F296" i="1"/>
  <c r="F295" i="1" s="1"/>
  <c r="F290" i="1" l="1"/>
  <c r="E125" i="7"/>
  <c r="F125" i="7"/>
  <c r="G125" i="7"/>
  <c r="D125" i="7"/>
  <c r="J555" i="1" l="1"/>
  <c r="I539" i="1"/>
  <c r="I538" i="1" s="1"/>
  <c r="I537" i="1" s="1"/>
  <c r="I536" i="1" s="1"/>
  <c r="H539" i="1"/>
  <c r="H538" i="1" s="1"/>
  <c r="G539" i="1"/>
  <c r="G538" i="1" s="1"/>
  <c r="F539" i="1"/>
  <c r="F538" i="1" l="1"/>
  <c r="F537" i="1" s="1"/>
  <c r="F536" i="1" s="1"/>
  <c r="G537" i="1"/>
  <c r="G536" i="1" s="1"/>
  <c r="H537" i="1"/>
  <c r="H536" i="1" s="1"/>
  <c r="F20" i="2"/>
  <c r="D20" i="2" l="1"/>
  <c r="G124" i="7"/>
  <c r="G123" i="7" s="1"/>
  <c r="G565" i="1" l="1"/>
  <c r="E124" i="7" l="1"/>
  <c r="E123" i="7" s="1"/>
  <c r="D124" i="7"/>
  <c r="D123" i="7" s="1"/>
  <c r="F124" i="7"/>
  <c r="F123" i="7" s="1"/>
  <c r="G135" i="1"/>
  <c r="H135" i="1"/>
  <c r="I135" i="1"/>
  <c r="F137" i="1"/>
  <c r="F136" i="1" s="1"/>
  <c r="F135" i="1" l="1"/>
  <c r="C78" i="2" s="1"/>
  <c r="G162" i="1"/>
  <c r="H162" i="1"/>
  <c r="I162" i="1"/>
  <c r="F121" i="7" l="1"/>
  <c r="F118" i="7" s="1"/>
  <c r="D121" i="7"/>
  <c r="D118" i="7" s="1"/>
  <c r="G112" i="1"/>
  <c r="H165" i="1"/>
  <c r="F164" i="1" l="1"/>
  <c r="F174" i="8"/>
  <c r="F173" i="8" s="1"/>
  <c r="F172" i="8" s="1"/>
  <c r="F168" i="8" s="1"/>
  <c r="F167" i="8" s="1"/>
  <c r="F12" i="8" s="1"/>
  <c r="H164" i="1"/>
  <c r="H174" i="8"/>
  <c r="H173" i="8" s="1"/>
  <c r="H172" i="8" s="1"/>
  <c r="H168" i="8" s="1"/>
  <c r="H167" i="8" s="1"/>
  <c r="H12" i="8" s="1"/>
  <c r="G480" i="1"/>
  <c r="G479" i="1" s="1"/>
  <c r="G59" i="1" l="1"/>
  <c r="G56" i="1" s="1"/>
  <c r="G55" i="1" s="1"/>
  <c r="D154" i="2" s="1"/>
  <c r="H59" i="1"/>
  <c r="H56" i="1" s="1"/>
  <c r="I59" i="1"/>
  <c r="I56" i="1" s="1"/>
  <c r="I55" i="1" s="1"/>
  <c r="F154" i="2" s="1"/>
  <c r="D155" i="2"/>
  <c r="E104" i="7"/>
  <c r="E103" i="7" s="1"/>
  <c r="F104" i="7"/>
  <c r="F103" i="7" s="1"/>
  <c r="G104" i="7"/>
  <c r="G103" i="7" s="1"/>
  <c r="D104" i="7"/>
  <c r="D103" i="7" s="1"/>
  <c r="E33" i="7"/>
  <c r="E32" i="7" s="1"/>
  <c r="F33" i="7"/>
  <c r="F32" i="7" s="1"/>
  <c r="G33" i="7"/>
  <c r="G32" i="7" s="1"/>
  <c r="D33" i="7"/>
  <c r="D32" i="7" s="1"/>
  <c r="F142" i="7"/>
  <c r="G142" i="7"/>
  <c r="G146" i="1"/>
  <c r="H146" i="1"/>
  <c r="I146" i="1"/>
  <c r="F42" i="2" l="1"/>
  <c r="D42" i="2"/>
  <c r="G140" i="1"/>
  <c r="G139" i="1" s="1"/>
  <c r="E147" i="7" l="1"/>
  <c r="F147" i="7"/>
  <c r="G147" i="7"/>
  <c r="D147" i="7"/>
  <c r="E76" i="7" l="1"/>
  <c r="E75" i="7" s="1"/>
  <c r="F76" i="7"/>
  <c r="F75" i="7" s="1"/>
  <c r="G76" i="7"/>
  <c r="G75" i="7" s="1"/>
  <c r="D76" i="7"/>
  <c r="D75" i="7" s="1"/>
  <c r="F384" i="1" l="1"/>
  <c r="E21" i="7" l="1"/>
  <c r="F21" i="7"/>
  <c r="G21" i="7"/>
  <c r="D21" i="7"/>
  <c r="E156" i="2" l="1"/>
  <c r="C156" i="2"/>
  <c r="F148" i="7"/>
  <c r="D148" i="7"/>
  <c r="E111" i="7" l="1"/>
  <c r="F111" i="7"/>
  <c r="G111" i="7"/>
  <c r="D111" i="7"/>
  <c r="E22" i="7"/>
  <c r="F22" i="7"/>
  <c r="G22" i="7"/>
  <c r="D22" i="7"/>
  <c r="E114" i="7" l="1"/>
  <c r="E113" i="7" s="1"/>
  <c r="E112" i="7" s="1"/>
  <c r="F114" i="7"/>
  <c r="F113" i="7" s="1"/>
  <c r="F112" i="7" s="1"/>
  <c r="G114" i="7"/>
  <c r="G113" i="7" s="1"/>
  <c r="G112" i="7" s="1"/>
  <c r="D114" i="7"/>
  <c r="D113" i="7" s="1"/>
  <c r="D112" i="7" s="1"/>
  <c r="E117" i="7"/>
  <c r="E116" i="7" s="1"/>
  <c r="E115" i="7" s="1"/>
  <c r="F117" i="7"/>
  <c r="F116" i="7" s="1"/>
  <c r="F115" i="7" s="1"/>
  <c r="G117" i="7"/>
  <c r="G116" i="7" s="1"/>
  <c r="G115" i="7" s="1"/>
  <c r="D117" i="7"/>
  <c r="D116" i="7" s="1"/>
  <c r="D115" i="7" s="1"/>
  <c r="G203" i="1" l="1"/>
  <c r="G202" i="1" s="1"/>
  <c r="G201" i="1" s="1"/>
  <c r="F203" i="1"/>
  <c r="F202" i="1" s="1"/>
  <c r="F201" i="1" s="1"/>
  <c r="E144" i="7" l="1"/>
  <c r="E143" i="7" s="1"/>
  <c r="F144" i="7"/>
  <c r="F143" i="7" s="1"/>
  <c r="G144" i="7"/>
  <c r="G143" i="7" s="1"/>
  <c r="D144" i="7"/>
  <c r="D143" i="7" s="1"/>
  <c r="D95" i="7"/>
  <c r="E95" i="7"/>
  <c r="F95" i="7"/>
  <c r="G95" i="7"/>
  <c r="D97" i="7"/>
  <c r="E97" i="7"/>
  <c r="F97" i="7"/>
  <c r="G97" i="7"/>
  <c r="G93" i="7" l="1"/>
  <c r="E93" i="7"/>
  <c r="F93" i="7"/>
  <c r="D93" i="7"/>
  <c r="G485" i="1" l="1"/>
  <c r="G484" i="1" s="1"/>
  <c r="G483" i="1" s="1"/>
  <c r="F485" i="1"/>
  <c r="F484" i="1" s="1"/>
  <c r="F483" i="1" s="1"/>
  <c r="I203" i="1"/>
  <c r="I202" i="1" s="1"/>
  <c r="I201" i="1" s="1"/>
  <c r="H203" i="1"/>
  <c r="H202" i="1" s="1"/>
  <c r="H201" i="1" s="1"/>
  <c r="G146" i="7" l="1"/>
  <c r="F146" i="7"/>
  <c r="F145" i="7" s="1"/>
  <c r="G145" i="7"/>
  <c r="G141" i="7"/>
  <c r="G140" i="7" s="1"/>
  <c r="F141" i="7"/>
  <c r="F140" i="7" s="1"/>
  <c r="G139" i="7"/>
  <c r="F139" i="7"/>
  <c r="G138" i="7"/>
  <c r="G137" i="7" s="1"/>
  <c r="F138" i="7"/>
  <c r="F137" i="7" s="1"/>
  <c r="G136" i="7"/>
  <c r="G135" i="7" s="1"/>
  <c r="G134" i="7" s="1"/>
  <c r="F135" i="7"/>
  <c r="F134" i="7" s="1"/>
  <c r="G133" i="7"/>
  <c r="G132" i="7" s="1"/>
  <c r="G131" i="7" s="1"/>
  <c r="F133" i="7"/>
  <c r="F132" i="7" s="1"/>
  <c r="F131" i="7" s="1"/>
  <c r="G130" i="7"/>
  <c r="G129" i="7" s="1"/>
  <c r="G128" i="7" s="1"/>
  <c r="F130" i="7"/>
  <c r="F129" i="7" s="1"/>
  <c r="F128" i="7" s="1"/>
  <c r="G110" i="7"/>
  <c r="F110" i="7"/>
  <c r="F109" i="7" s="1"/>
  <c r="G109" i="7"/>
  <c r="G108" i="7"/>
  <c r="G107" i="7" s="1"/>
  <c r="G106" i="7" s="1"/>
  <c r="F108" i="7"/>
  <c r="F107" i="7" s="1"/>
  <c r="F106" i="7" s="1"/>
  <c r="G92" i="7"/>
  <c r="G91" i="7" s="1"/>
  <c r="F92" i="7"/>
  <c r="F91" i="7" s="1"/>
  <c r="G90" i="7"/>
  <c r="G89" i="7" s="1"/>
  <c r="F90" i="7"/>
  <c r="F89" i="7" s="1"/>
  <c r="G88" i="7"/>
  <c r="G87" i="7" s="1"/>
  <c r="F88" i="7"/>
  <c r="F87" i="7" s="1"/>
  <c r="G86" i="7"/>
  <c r="G85" i="7" s="1"/>
  <c r="F80" i="7"/>
  <c r="G80" i="7"/>
  <c r="G78" i="7"/>
  <c r="F78" i="7"/>
  <c r="F77" i="7" s="1"/>
  <c r="F72" i="7" s="1"/>
  <c r="G77" i="7"/>
  <c r="G72" i="7" s="1"/>
  <c r="F67" i="7"/>
  <c r="F66" i="7" s="1"/>
  <c r="G67" i="7"/>
  <c r="G66" i="7" s="1"/>
  <c r="G65" i="7"/>
  <c r="G64" i="7" s="1"/>
  <c r="G63" i="7" s="1"/>
  <c r="F65" i="7"/>
  <c r="F64" i="7" s="1"/>
  <c r="F63" i="7" s="1"/>
  <c r="G62" i="7"/>
  <c r="G61" i="7" s="1"/>
  <c r="G60" i="7" s="1"/>
  <c r="F62" i="7"/>
  <c r="F61" i="7" s="1"/>
  <c r="F60" i="7" s="1"/>
  <c r="G59" i="7"/>
  <c r="G58" i="7" s="1"/>
  <c r="F59" i="7"/>
  <c r="F58" i="7" s="1"/>
  <c r="G57" i="7"/>
  <c r="G56" i="7" s="1"/>
  <c r="G55" i="7" s="1"/>
  <c r="F57" i="7"/>
  <c r="F56" i="7" s="1"/>
  <c r="F55" i="7" s="1"/>
  <c r="G54" i="7"/>
  <c r="G53" i="7" s="1"/>
  <c r="G52" i="7" s="1"/>
  <c r="F54" i="7"/>
  <c r="F53" i="7" s="1"/>
  <c r="F52" i="7" s="1"/>
  <c r="G48" i="7"/>
  <c r="G47" i="7" s="1"/>
  <c r="G46" i="7" s="1"/>
  <c r="F48" i="7"/>
  <c r="F47" i="7" s="1"/>
  <c r="F46" i="7" s="1"/>
  <c r="G45" i="7"/>
  <c r="G44" i="7" s="1"/>
  <c r="G43" i="7" s="1"/>
  <c r="F45" i="7"/>
  <c r="F44" i="7" s="1"/>
  <c r="F43" i="7" s="1"/>
  <c r="G42" i="7"/>
  <c r="G41" i="7" s="1"/>
  <c r="F42" i="7"/>
  <c r="F41" i="7" s="1"/>
  <c r="G40" i="7"/>
  <c r="G39" i="7" s="1"/>
  <c r="F40" i="7"/>
  <c r="F39" i="7" s="1"/>
  <c r="G38" i="7"/>
  <c r="G37" i="7" s="1"/>
  <c r="F38" i="7"/>
  <c r="F37" i="7" s="1"/>
  <c r="G35" i="7"/>
  <c r="F35" i="7"/>
  <c r="F34" i="7" s="1"/>
  <c r="G34" i="7"/>
  <c r="G27" i="7"/>
  <c r="G26" i="7" s="1"/>
  <c r="F27" i="7"/>
  <c r="F26" i="7" s="1"/>
  <c r="G24" i="7"/>
  <c r="G23" i="7" s="1"/>
  <c r="F24" i="7"/>
  <c r="F23" i="7" s="1"/>
  <c r="F20" i="7"/>
  <c r="G20" i="7"/>
  <c r="G19" i="7"/>
  <c r="G18" i="7" s="1"/>
  <c r="F19" i="7"/>
  <c r="F18" i="7" s="1"/>
  <c r="G17" i="7"/>
  <c r="G16" i="7" s="1"/>
  <c r="F17" i="7"/>
  <c r="F16" i="7" s="1"/>
  <c r="G15" i="7"/>
  <c r="G14" i="7" s="1"/>
  <c r="F15" i="7"/>
  <c r="F14" i="7" s="1"/>
  <c r="F155" i="2"/>
  <c r="F148" i="2"/>
  <c r="F147" i="2" s="1"/>
  <c r="F146" i="2" s="1"/>
  <c r="F141" i="2" s="1"/>
  <c r="E148" i="2"/>
  <c r="E147" i="2" s="1"/>
  <c r="E146" i="2" s="1"/>
  <c r="F140" i="2"/>
  <c r="F139" i="2" s="1"/>
  <c r="F138" i="2" s="1"/>
  <c r="F137" i="2" s="1"/>
  <c r="F136" i="2" s="1"/>
  <c r="E140" i="2"/>
  <c r="E139" i="2" s="1"/>
  <c r="E138" i="2" s="1"/>
  <c r="E137" i="2" s="1"/>
  <c r="E136" i="2" s="1"/>
  <c r="E133" i="2"/>
  <c r="E132" i="2" s="1"/>
  <c r="E131" i="2" s="1"/>
  <c r="E130" i="2" s="1"/>
  <c r="F129" i="2"/>
  <c r="F128" i="2" s="1"/>
  <c r="F127" i="2" s="1"/>
  <c r="F126" i="2" s="1"/>
  <c r="E129" i="2"/>
  <c r="E128" i="2" s="1"/>
  <c r="E127" i="2" s="1"/>
  <c r="E126" i="2" s="1"/>
  <c r="F124" i="2"/>
  <c r="F123" i="2" s="1"/>
  <c r="F122" i="2" s="1"/>
  <c r="F121" i="2" s="1"/>
  <c r="E124" i="2"/>
  <c r="E123" i="2" s="1"/>
  <c r="E122" i="2" s="1"/>
  <c r="E121" i="2" s="1"/>
  <c r="F120" i="2"/>
  <c r="F119" i="2" s="1"/>
  <c r="F118" i="2" s="1"/>
  <c r="F117" i="2" s="1"/>
  <c r="E120" i="2"/>
  <c r="E119" i="2" s="1"/>
  <c r="E118" i="2" s="1"/>
  <c r="E117" i="2" s="1"/>
  <c r="F88" i="2"/>
  <c r="F87" i="2" s="1"/>
  <c r="F86" i="2" s="1"/>
  <c r="F83" i="2" s="1"/>
  <c r="F82" i="2" s="1"/>
  <c r="E88" i="2"/>
  <c r="E87" i="2" s="1"/>
  <c r="E86" i="2" s="1"/>
  <c r="E83" i="2" s="1"/>
  <c r="E82" i="2" s="1"/>
  <c r="E75" i="2"/>
  <c r="E74" i="2" s="1"/>
  <c r="E73" i="2" s="1"/>
  <c r="E72" i="2" s="1"/>
  <c r="F71" i="2"/>
  <c r="F70" i="2" s="1"/>
  <c r="F69" i="2" s="1"/>
  <c r="F68" i="2" s="1"/>
  <c r="F67" i="2" s="1"/>
  <c r="F66" i="2" s="1"/>
  <c r="F65" i="2" s="1"/>
  <c r="E71" i="2"/>
  <c r="E70" i="2" s="1"/>
  <c r="E69" i="2" s="1"/>
  <c r="E68" i="2" s="1"/>
  <c r="E67" i="2" s="1"/>
  <c r="F62" i="2"/>
  <c r="F61" i="2" s="1"/>
  <c r="E62" i="2"/>
  <c r="E61" i="2" s="1"/>
  <c r="E60" i="2"/>
  <c r="E59" i="2" s="1"/>
  <c r="E58" i="2" s="1"/>
  <c r="E57" i="2" s="1"/>
  <c r="F56" i="2"/>
  <c r="F55" i="2" s="1"/>
  <c r="F54" i="2" s="1"/>
  <c r="F53" i="2" s="1"/>
  <c r="E56" i="2"/>
  <c r="E55" i="2" s="1"/>
  <c r="E54" i="2" s="1"/>
  <c r="E53" i="2" s="1"/>
  <c r="E50" i="2"/>
  <c r="E49" i="2" s="1"/>
  <c r="E48" i="2" s="1"/>
  <c r="E47" i="2" s="1"/>
  <c r="E46" i="2" s="1"/>
  <c r="E45" i="2" s="1"/>
  <c r="E44" i="2" s="1"/>
  <c r="F40" i="2"/>
  <c r="F39" i="2"/>
  <c r="E36" i="2"/>
  <c r="E35" i="2" s="1"/>
  <c r="E34" i="2" s="1"/>
  <c r="F35" i="2"/>
  <c r="F34" i="2" s="1"/>
  <c r="F29" i="2" s="1"/>
  <c r="E33" i="2"/>
  <c r="E32" i="2" s="1"/>
  <c r="E31" i="2" s="1"/>
  <c r="E30" i="2" s="1"/>
  <c r="F27" i="2"/>
  <c r="E26" i="2"/>
  <c r="E25" i="2" s="1"/>
  <c r="F17" i="2"/>
  <c r="H534" i="1"/>
  <c r="H527" i="1" s="1"/>
  <c r="H526" i="1" s="1"/>
  <c r="E150" i="2" s="1"/>
  <c r="E149" i="2" s="1"/>
  <c r="I526" i="1"/>
  <c r="F150" i="2" s="1"/>
  <c r="H522" i="1"/>
  <c r="E145" i="2" s="1"/>
  <c r="E144" i="2" s="1"/>
  <c r="E143" i="2" s="1"/>
  <c r="E142" i="2" s="1"/>
  <c r="I514" i="1"/>
  <c r="I510" i="1" s="1"/>
  <c r="I509" i="1" s="1"/>
  <c r="H514" i="1"/>
  <c r="H510" i="1" s="1"/>
  <c r="H509" i="1" s="1"/>
  <c r="H507" i="1"/>
  <c r="H501" i="1" s="1"/>
  <c r="H500" i="1" s="1"/>
  <c r="E95" i="2" s="1"/>
  <c r="I494" i="1"/>
  <c r="H494" i="1"/>
  <c r="I490" i="1"/>
  <c r="I489" i="1" s="1"/>
  <c r="I488" i="1" s="1"/>
  <c r="I487" i="1" s="1"/>
  <c r="H490" i="1"/>
  <c r="H489" i="1" s="1"/>
  <c r="H488" i="1" s="1"/>
  <c r="H487" i="1" s="1"/>
  <c r="H480" i="1"/>
  <c r="H479" i="1" s="1"/>
  <c r="I467" i="1"/>
  <c r="I466" i="1" s="1"/>
  <c r="I463" i="1" s="1"/>
  <c r="I462" i="1" s="1"/>
  <c r="H467" i="1"/>
  <c r="H466" i="1" s="1"/>
  <c r="H463" i="1" s="1"/>
  <c r="H462" i="1" s="1"/>
  <c r="I460" i="1"/>
  <c r="I459" i="1" s="1"/>
  <c r="H460" i="1"/>
  <c r="H459" i="1" s="1"/>
  <c r="I457" i="1"/>
  <c r="I456" i="1" s="1"/>
  <c r="I453" i="1" s="1"/>
  <c r="I449" i="1" s="1"/>
  <c r="H457" i="1"/>
  <c r="H456" i="1" s="1"/>
  <c r="H453" i="1" s="1"/>
  <c r="H451" i="1"/>
  <c r="H450" i="1" s="1"/>
  <c r="H447" i="1"/>
  <c r="H441" i="1" s="1"/>
  <c r="I441" i="1"/>
  <c r="I440" i="1" s="1"/>
  <c r="F89" i="2" s="1"/>
  <c r="I438" i="1"/>
  <c r="I437" i="1" s="1"/>
  <c r="H438" i="1"/>
  <c r="H437" i="1" s="1"/>
  <c r="H425" i="1"/>
  <c r="I425" i="1"/>
  <c r="I422" i="1"/>
  <c r="I421" i="1" s="1"/>
  <c r="I420" i="1" s="1"/>
  <c r="I419" i="1" s="1"/>
  <c r="I418" i="1" s="1"/>
  <c r="I417" i="1" s="1"/>
  <c r="I416" i="1" s="1"/>
  <c r="H422" i="1"/>
  <c r="H421" i="1" s="1"/>
  <c r="H420" i="1" s="1"/>
  <c r="H419" i="1" s="1"/>
  <c r="H418" i="1" s="1"/>
  <c r="H417" i="1" s="1"/>
  <c r="H416" i="1" s="1"/>
  <c r="H410" i="1"/>
  <c r="H409" i="1" s="1"/>
  <c r="H408" i="1" s="1"/>
  <c r="E39" i="2" s="1"/>
  <c r="I406" i="1"/>
  <c r="I405" i="1" s="1"/>
  <c r="H406" i="1"/>
  <c r="H405" i="1" s="1"/>
  <c r="I403" i="1"/>
  <c r="H403" i="1"/>
  <c r="I384" i="1"/>
  <c r="H384" i="1"/>
  <c r="I382" i="1"/>
  <c r="H382" i="1"/>
  <c r="H373" i="1"/>
  <c r="H372" i="1" s="1"/>
  <c r="H371" i="1" s="1"/>
  <c r="H365" i="1"/>
  <c r="H364" i="1" s="1"/>
  <c r="H362" i="1"/>
  <c r="H361" i="1" s="1"/>
  <c r="H360" i="1" s="1"/>
  <c r="H359" i="1" s="1"/>
  <c r="H357" i="1"/>
  <c r="H356" i="1" s="1"/>
  <c r="H354" i="1"/>
  <c r="H352" i="1"/>
  <c r="I337" i="1"/>
  <c r="H337" i="1"/>
  <c r="I335" i="1"/>
  <c r="H335" i="1"/>
  <c r="I333" i="1"/>
  <c r="H333" i="1"/>
  <c r="H321" i="1"/>
  <c r="H318" i="1" s="1"/>
  <c r="I313" i="1"/>
  <c r="I312" i="1" s="1"/>
  <c r="I311" i="1" s="1"/>
  <c r="I310" i="1" s="1"/>
  <c r="F19" i="2" s="1"/>
  <c r="H313" i="1"/>
  <c r="H312" i="1" s="1"/>
  <c r="H311" i="1" s="1"/>
  <c r="H310" i="1" s="1"/>
  <c r="E19" i="2" s="1"/>
  <c r="H308" i="1"/>
  <c r="H307" i="1" s="1"/>
  <c r="H306" i="1" s="1"/>
  <c r="H305" i="1" s="1"/>
  <c r="H304" i="1" s="1"/>
  <c r="I302" i="1"/>
  <c r="I301" i="1" s="1"/>
  <c r="I300" i="1" s="1"/>
  <c r="I299" i="1" s="1"/>
  <c r="I298" i="1" s="1"/>
  <c r="H302" i="1"/>
  <c r="H301" i="1" s="1"/>
  <c r="H300" i="1" s="1"/>
  <c r="H299" i="1" s="1"/>
  <c r="H298" i="1" s="1"/>
  <c r="H288" i="1"/>
  <c r="H286" i="1"/>
  <c r="H284" i="1"/>
  <c r="I276" i="1"/>
  <c r="H276" i="1"/>
  <c r="I274" i="1"/>
  <c r="I273" i="1" s="1"/>
  <c r="H274" i="1"/>
  <c r="H266" i="1"/>
  <c r="H260" i="1" s="1"/>
  <c r="H259" i="1" s="1"/>
  <c r="I256" i="1"/>
  <c r="I255" i="1" s="1"/>
  <c r="I254" i="1" s="1"/>
  <c r="H256" i="1"/>
  <c r="H255" i="1" s="1"/>
  <c r="H254" i="1" s="1"/>
  <c r="I253" i="1"/>
  <c r="H253" i="1"/>
  <c r="H251" i="1"/>
  <c r="I245" i="1"/>
  <c r="H245" i="1"/>
  <c r="H242" i="1"/>
  <c r="H241" i="1" s="1"/>
  <c r="H240" i="1" s="1"/>
  <c r="I238" i="1"/>
  <c r="I237" i="1" s="1"/>
  <c r="H238" i="1"/>
  <c r="H237" i="1" s="1"/>
  <c r="H236" i="1" s="1"/>
  <c r="H234" i="1"/>
  <c r="H233" i="1" s="1"/>
  <c r="H232" i="1" s="1"/>
  <c r="E125" i="2" s="1"/>
  <c r="I233" i="1"/>
  <c r="F125" i="2"/>
  <c r="I230" i="1"/>
  <c r="I227" i="1" s="1"/>
  <c r="H230" i="1"/>
  <c r="H227" i="1" s="1"/>
  <c r="I225" i="1"/>
  <c r="I224" i="1" s="1"/>
  <c r="H225" i="1"/>
  <c r="H224" i="1" s="1"/>
  <c r="I221" i="1"/>
  <c r="I220" i="1" s="1"/>
  <c r="H221" i="1"/>
  <c r="H220" i="1" s="1"/>
  <c r="I217" i="1"/>
  <c r="I216" i="1" s="1"/>
  <c r="I215" i="1" s="1"/>
  <c r="I214" i="1" s="1"/>
  <c r="I213" i="1" s="1"/>
  <c r="H217" i="1"/>
  <c r="H216" i="1" s="1"/>
  <c r="H215" i="1" s="1"/>
  <c r="H214" i="1" s="1"/>
  <c r="H213" i="1" s="1"/>
  <c r="I211" i="1"/>
  <c r="I210" i="1" s="1"/>
  <c r="I209" i="1" s="1"/>
  <c r="H211" i="1"/>
  <c r="H210" i="1" s="1"/>
  <c r="H209" i="1" s="1"/>
  <c r="I207" i="1"/>
  <c r="I206" i="1" s="1"/>
  <c r="H207" i="1"/>
  <c r="H206" i="1" s="1"/>
  <c r="H198" i="1"/>
  <c r="H197" i="1" s="1"/>
  <c r="I195" i="1"/>
  <c r="I194" i="1" s="1"/>
  <c r="I193" i="1" s="1"/>
  <c r="I192" i="1" s="1"/>
  <c r="H195" i="1"/>
  <c r="H194" i="1" s="1"/>
  <c r="H193" i="1" s="1"/>
  <c r="H190" i="1"/>
  <c r="H189" i="1" s="1"/>
  <c r="H188" i="1" s="1"/>
  <c r="H187" i="1" s="1"/>
  <c r="H186" i="1" s="1"/>
  <c r="H185" i="1" s="1"/>
  <c r="I188" i="1"/>
  <c r="I187" i="1" s="1"/>
  <c r="I186" i="1" s="1"/>
  <c r="I185" i="1" s="1"/>
  <c r="I183" i="1"/>
  <c r="I182" i="1" s="1"/>
  <c r="I181" i="1" s="1"/>
  <c r="I180" i="1" s="1"/>
  <c r="H183" i="1"/>
  <c r="H182" i="1" s="1"/>
  <c r="H181" i="1" s="1"/>
  <c r="H180" i="1" s="1"/>
  <c r="I178" i="1"/>
  <c r="I177" i="1" s="1"/>
  <c r="I174" i="1" s="1"/>
  <c r="I173" i="1" s="1"/>
  <c r="H178" i="1"/>
  <c r="H177" i="1" s="1"/>
  <c r="H174" i="1" s="1"/>
  <c r="H173" i="1" s="1"/>
  <c r="I171" i="1"/>
  <c r="I170" i="1" s="1"/>
  <c r="I167" i="1" s="1"/>
  <c r="I166" i="1" s="1"/>
  <c r="H171" i="1"/>
  <c r="H170" i="1" s="1"/>
  <c r="H167" i="1" s="1"/>
  <c r="H156" i="1"/>
  <c r="I156" i="1"/>
  <c r="I153" i="1"/>
  <c r="I152" i="1" s="1"/>
  <c r="I149" i="1" s="1"/>
  <c r="I148" i="1" s="1"/>
  <c r="H153" i="1"/>
  <c r="H152" i="1" s="1"/>
  <c r="H149" i="1" s="1"/>
  <c r="H148" i="1" s="1"/>
  <c r="H140" i="1"/>
  <c r="H139" i="1" s="1"/>
  <c r="I140" i="1"/>
  <c r="I139" i="1" s="1"/>
  <c r="E76" i="2"/>
  <c r="F76" i="2"/>
  <c r="I131" i="1"/>
  <c r="I129" i="1"/>
  <c r="I128" i="1" s="1"/>
  <c r="H129" i="1"/>
  <c r="H128" i="1" s="1"/>
  <c r="H126" i="1"/>
  <c r="H125" i="1" s="1"/>
  <c r="H124" i="1" s="1"/>
  <c r="I122" i="1"/>
  <c r="I121" i="1" s="1"/>
  <c r="I120" i="1" s="1"/>
  <c r="H122" i="1"/>
  <c r="H121" i="1" s="1"/>
  <c r="H120" i="1" s="1"/>
  <c r="H116" i="1"/>
  <c r="H109" i="1"/>
  <c r="H108" i="1" s="1"/>
  <c r="H104" i="1" s="1"/>
  <c r="H102" i="1"/>
  <c r="H95" i="1" s="1"/>
  <c r="H92" i="1"/>
  <c r="H91" i="1" s="1"/>
  <c r="H90" i="1" s="1"/>
  <c r="H89" i="1" s="1"/>
  <c r="H87" i="1"/>
  <c r="H80" i="1" s="1"/>
  <c r="I80" i="1"/>
  <c r="I68" i="1" s="1"/>
  <c r="H76" i="1"/>
  <c r="H74" i="1"/>
  <c r="H65" i="1"/>
  <c r="H62" i="1" s="1"/>
  <c r="H61" i="1" s="1"/>
  <c r="E155" i="2" s="1"/>
  <c r="I15" i="1"/>
  <c r="H55" i="1"/>
  <c r="E154" i="2" s="1"/>
  <c r="H53" i="1"/>
  <c r="H49" i="1" s="1"/>
  <c r="H48" i="1" s="1"/>
  <c r="E152" i="2" s="1"/>
  <c r="E151" i="2" s="1"/>
  <c r="H46" i="1"/>
  <c r="H43" i="1" s="1"/>
  <c r="H42" i="1" s="1"/>
  <c r="H40" i="1"/>
  <c r="H38" i="1"/>
  <c r="H36" i="1"/>
  <c r="H28" i="1"/>
  <c r="H24" i="1"/>
  <c r="H22" i="1"/>
  <c r="H155" i="1" l="1"/>
  <c r="I376" i="1"/>
  <c r="H273" i="1"/>
  <c r="G102" i="7"/>
  <c r="G101" i="7" s="1"/>
  <c r="G99" i="7" s="1"/>
  <c r="I434" i="1"/>
  <c r="I433" i="1" s="1"/>
  <c r="H376" i="1"/>
  <c r="F102" i="7"/>
  <c r="F101" i="7" s="1"/>
  <c r="F99" i="7" s="1"/>
  <c r="H434" i="1"/>
  <c r="H433" i="1" s="1"/>
  <c r="I236" i="1"/>
  <c r="H315" i="1"/>
  <c r="E27" i="2" s="1"/>
  <c r="E41" i="2"/>
  <c r="F52" i="2"/>
  <c r="F51" i="2" s="1"/>
  <c r="F41" i="2"/>
  <c r="G122" i="7"/>
  <c r="G121" i="7" s="1"/>
  <c r="G118" i="7" s="1"/>
  <c r="I223" i="1"/>
  <c r="H223" i="1"/>
  <c r="E97" i="2" s="1"/>
  <c r="H440" i="1"/>
  <c r="E89" i="2" s="1"/>
  <c r="F28" i="7"/>
  <c r="F25" i="7" s="1"/>
  <c r="H219" i="1"/>
  <c r="G28" i="7"/>
  <c r="G25" i="7" s="1"/>
  <c r="G149" i="7" s="1"/>
  <c r="I219" i="1"/>
  <c r="I155" i="1"/>
  <c r="F93" i="2" s="1"/>
  <c r="F92" i="2" s="1"/>
  <c r="I375" i="1"/>
  <c r="F38" i="2" s="1"/>
  <c r="E17" i="2"/>
  <c r="F18" i="2"/>
  <c r="H112" i="1"/>
  <c r="H111" i="1" s="1"/>
  <c r="H493" i="1"/>
  <c r="F50" i="7" s="1"/>
  <c r="F49" i="7" s="1"/>
  <c r="I493" i="1"/>
  <c r="G50" i="7" s="1"/>
  <c r="G49" i="7" s="1"/>
  <c r="H375" i="1"/>
  <c r="E38" i="2" s="1"/>
  <c r="H521" i="1"/>
  <c r="H520" i="1" s="1"/>
  <c r="H519" i="1" s="1"/>
  <c r="I518" i="1"/>
  <c r="I517" i="1" s="1"/>
  <c r="I516" i="1" s="1"/>
  <c r="I522" i="1"/>
  <c r="I327" i="1"/>
  <c r="I323" i="1" s="1"/>
  <c r="H518" i="1"/>
  <c r="H517" i="1" s="1"/>
  <c r="H516" i="1" s="1"/>
  <c r="G13" i="7"/>
  <c r="H205" i="1"/>
  <c r="E96" i="2" s="1"/>
  <c r="I205" i="1"/>
  <c r="F96" i="2" s="1"/>
  <c r="H244" i="1"/>
  <c r="E135" i="2" s="1"/>
  <c r="E134" i="2" s="1"/>
  <c r="H424" i="1"/>
  <c r="E81" i="2" s="1"/>
  <c r="I244" i="1"/>
  <c r="F135" i="2" s="1"/>
  <c r="F134" i="2" s="1"/>
  <c r="I424" i="1"/>
  <c r="G36" i="7"/>
  <c r="H69" i="1"/>
  <c r="H68" i="1" s="1"/>
  <c r="H17" i="1"/>
  <c r="H16" i="1" s="1"/>
  <c r="H346" i="1"/>
  <c r="H449" i="1"/>
  <c r="G84" i="7"/>
  <c r="H327" i="1"/>
  <c r="H94" i="1"/>
  <c r="E40" i="2" s="1"/>
  <c r="E153" i="2"/>
  <c r="H119" i="1"/>
  <c r="H118" i="1" s="1"/>
  <c r="F94" i="7" s="1"/>
  <c r="I119" i="1"/>
  <c r="I118" i="1" s="1"/>
  <c r="G94" i="7" s="1"/>
  <c r="H131" i="1"/>
  <c r="E116" i="2"/>
  <c r="E115" i="2" s="1"/>
  <c r="F86" i="7"/>
  <c r="F85" i="7" s="1"/>
  <c r="F84" i="7" s="1"/>
  <c r="H192" i="1"/>
  <c r="F153" i="2"/>
  <c r="F116" i="2"/>
  <c r="F115" i="2" s="1"/>
  <c r="F36" i="7"/>
  <c r="F13" i="7"/>
  <c r="F64" i="2"/>
  <c r="E29" i="2"/>
  <c r="E52" i="2"/>
  <c r="E51" i="2" s="1"/>
  <c r="E66" i="2"/>
  <c r="E65" i="2" s="1"/>
  <c r="E64" i="2" s="1"/>
  <c r="E141" i="2"/>
  <c r="E24" i="2"/>
  <c r="E23" i="2" s="1"/>
  <c r="E22" i="2"/>
  <c r="E21" i="2" s="1"/>
  <c r="H278" i="1"/>
  <c r="H272" i="1" s="1"/>
  <c r="H31" i="1"/>
  <c r="H30" i="1" s="1"/>
  <c r="E20" i="2" s="1"/>
  <c r="G382" i="1"/>
  <c r="G384" i="1"/>
  <c r="E130" i="7"/>
  <c r="E129" i="7" s="1"/>
  <c r="E128" i="7" s="1"/>
  <c r="E133" i="7"/>
  <c r="E132" i="7" s="1"/>
  <c r="E131" i="7" s="1"/>
  <c r="E136" i="7"/>
  <c r="E135" i="7" s="1"/>
  <c r="E134" i="7" s="1"/>
  <c r="E139" i="7"/>
  <c r="E138" i="7" s="1"/>
  <c r="E137" i="7" s="1"/>
  <c r="E141" i="7"/>
  <c r="E140" i="7" s="1"/>
  <c r="E146" i="7"/>
  <c r="E145" i="7" s="1"/>
  <c r="E15" i="7"/>
  <c r="E14" i="7" s="1"/>
  <c r="E17" i="7"/>
  <c r="E16" i="7" s="1"/>
  <c r="E19" i="7"/>
  <c r="E18" i="7" s="1"/>
  <c r="E24" i="7"/>
  <c r="E23" i="7" s="1"/>
  <c r="E27" i="7"/>
  <c r="E26" i="7" s="1"/>
  <c r="E35" i="7"/>
  <c r="E34" i="7" s="1"/>
  <c r="E38" i="7"/>
  <c r="E37" i="7" s="1"/>
  <c r="E40" i="7"/>
  <c r="E39" i="7" s="1"/>
  <c r="E42" i="7"/>
  <c r="E41" i="7" s="1"/>
  <c r="E45" i="7"/>
  <c r="E44" i="7" s="1"/>
  <c r="E43" i="7" s="1"/>
  <c r="E48" i="7"/>
  <c r="E47" i="7" s="1"/>
  <c r="E46" i="7" s="1"/>
  <c r="E54" i="7"/>
  <c r="E53" i="7" s="1"/>
  <c r="E52" i="7" s="1"/>
  <c r="E57" i="7"/>
  <c r="E56" i="7" s="1"/>
  <c r="E55" i="7" s="1"/>
  <c r="E59" i="7"/>
  <c r="E58" i="7" s="1"/>
  <c r="E62" i="7"/>
  <c r="E61" i="7" s="1"/>
  <c r="E60" i="7" s="1"/>
  <c r="E65" i="7"/>
  <c r="E64" i="7" s="1"/>
  <c r="E63" i="7" s="1"/>
  <c r="E67" i="7"/>
  <c r="E66" i="7" s="1"/>
  <c r="E78" i="7"/>
  <c r="E77" i="7" s="1"/>
  <c r="E72" i="7" s="1"/>
  <c r="E80" i="7"/>
  <c r="E86" i="7"/>
  <c r="E85" i="7" s="1"/>
  <c r="E88" i="7"/>
  <c r="E87" i="7" s="1"/>
  <c r="E90" i="7"/>
  <c r="E89" i="7" s="1"/>
  <c r="E92" i="7"/>
  <c r="E91" i="7" s="1"/>
  <c r="E108" i="7"/>
  <c r="E107" i="7" s="1"/>
  <c r="E106" i="7" s="1"/>
  <c r="E110" i="7"/>
  <c r="E109" i="7" s="1"/>
  <c r="D92" i="7"/>
  <c r="D88" i="7"/>
  <c r="D90" i="7"/>
  <c r="F81" i="2" l="1"/>
  <c r="F149" i="7"/>
  <c r="F37" i="2"/>
  <c r="H323" i="1"/>
  <c r="I67" i="1"/>
  <c r="H67" i="1"/>
  <c r="E43" i="2"/>
  <c r="E42" i="2" s="1"/>
  <c r="I492" i="1"/>
  <c r="F90" i="2" s="1"/>
  <c r="F80" i="2" s="1"/>
  <c r="H492" i="1"/>
  <c r="E90" i="2" s="1"/>
  <c r="E80" i="2" s="1"/>
  <c r="E18" i="2"/>
  <c r="F97" i="2"/>
  <c r="F94" i="2" s="1"/>
  <c r="E94" i="2"/>
  <c r="E37" i="2"/>
  <c r="H15" i="1"/>
  <c r="F28" i="2"/>
  <c r="F16" i="2" s="1"/>
  <c r="E36" i="7"/>
  <c r="E84" i="7"/>
  <c r="E20" i="7"/>
  <c r="E13" i="7" s="1"/>
  <c r="H258" i="1" l="1"/>
  <c r="H544" i="1" s="1"/>
  <c r="H558" i="1" s="1"/>
  <c r="I258" i="1"/>
  <c r="I544" i="1" s="1"/>
  <c r="F157" i="2"/>
  <c r="E93" i="2"/>
  <c r="E92" i="2" s="1"/>
  <c r="E28" i="2"/>
  <c r="E16" i="2" s="1"/>
  <c r="H560" i="1" l="1"/>
  <c r="H555" i="1"/>
  <c r="E157" i="2"/>
  <c r="D146" i="7"/>
  <c r="D145" i="7" s="1"/>
  <c r="D141" i="7"/>
  <c r="D140" i="7" s="1"/>
  <c r="D139" i="7"/>
  <c r="D138" i="7" s="1"/>
  <c r="D137" i="7" s="1"/>
  <c r="D135" i="7"/>
  <c r="D134" i="7" s="1"/>
  <c r="D133" i="7"/>
  <c r="D132" i="7" s="1"/>
  <c r="D131" i="7" s="1"/>
  <c r="D130" i="7"/>
  <c r="D129" i="7" s="1"/>
  <c r="D128" i="7" s="1"/>
  <c r="D78" i="7"/>
  <c r="D77" i="7" s="1"/>
  <c r="D72" i="7" s="1"/>
  <c r="D108" i="7"/>
  <c r="D107" i="7" s="1"/>
  <c r="D106" i="7" s="1"/>
  <c r="D110" i="7"/>
  <c r="D109" i="7" s="1"/>
  <c r="D61" i="7"/>
  <c r="D60" i="7" s="1"/>
  <c r="D65" i="7"/>
  <c r="D64" i="7" s="1"/>
  <c r="D63" i="7" s="1"/>
  <c r="D80" i="7"/>
  <c r="D89" i="7"/>
  <c r="D91" i="7"/>
  <c r="D87" i="7"/>
  <c r="D67" i="7"/>
  <c r="D66" i="7" s="1"/>
  <c r="D57" i="7"/>
  <c r="D56" i="7" s="1"/>
  <c r="D55" i="7" s="1"/>
  <c r="D54" i="7"/>
  <c r="D53" i="7" s="1"/>
  <c r="D52" i="7" s="1"/>
  <c r="D47" i="7"/>
  <c r="D46" i="7" s="1"/>
  <c r="D45" i="7"/>
  <c r="D44" i="7" s="1"/>
  <c r="D43" i="7" s="1"/>
  <c r="D59" i="7"/>
  <c r="D58" i="7" s="1"/>
  <c r="D42" i="7"/>
  <c r="D41" i="7" s="1"/>
  <c r="D40" i="7"/>
  <c r="D39" i="7" s="1"/>
  <c r="D38" i="7"/>
  <c r="D37" i="7" s="1"/>
  <c r="D35" i="7"/>
  <c r="D34" i="7" s="1"/>
  <c r="D27" i="7"/>
  <c r="D26" i="7" s="1"/>
  <c r="D19" i="7"/>
  <c r="D18" i="7" s="1"/>
  <c r="D17" i="7"/>
  <c r="D16" i="7" s="1"/>
  <c r="D15" i="7"/>
  <c r="D14" i="7" s="1"/>
  <c r="D24" i="7"/>
  <c r="D23" i="7" s="1"/>
  <c r="B109" i="7"/>
  <c r="B106" i="7"/>
  <c r="B99" i="7"/>
  <c r="B84" i="7"/>
  <c r="B79" i="7"/>
  <c r="B66" i="7"/>
  <c r="B63" i="7"/>
  <c r="B60" i="7"/>
  <c r="B55" i="7"/>
  <c r="B52" i="7"/>
  <c r="B49" i="7"/>
  <c r="B46" i="7"/>
  <c r="B43" i="7"/>
  <c r="B36" i="7"/>
  <c r="B25" i="7"/>
  <c r="B13" i="7"/>
  <c r="G333" i="1"/>
  <c r="G337" i="1"/>
  <c r="G335" i="1"/>
  <c r="G245" i="1"/>
  <c r="G233" i="1"/>
  <c r="G156" i="1"/>
  <c r="G327" i="1" l="1"/>
  <c r="G323" i="1" s="1"/>
  <c r="H561" i="1"/>
  <c r="H562" i="1" s="1"/>
  <c r="D36" i="7"/>
  <c r="D20" i="7"/>
  <c r="D13" i="7" s="1"/>
  <c r="G80" i="1"/>
  <c r="G425" i="1"/>
  <c r="G441" i="1"/>
  <c r="G440" i="1" s="1"/>
  <c r="G230" i="1" l="1"/>
  <c r="G227" i="1" s="1"/>
  <c r="F230" i="1"/>
  <c r="F227" i="1" s="1"/>
  <c r="G225" i="1" l="1"/>
  <c r="G224" i="1" s="1"/>
  <c r="G223" i="1" s="1"/>
  <c r="F225" i="1"/>
  <c r="F224" i="1" s="1"/>
  <c r="F223" i="1" s="1"/>
  <c r="D40" i="2"/>
  <c r="D125" i="2"/>
  <c r="D39" i="2"/>
  <c r="D27" i="2"/>
  <c r="G494" i="1" l="1"/>
  <c r="G493" i="1" s="1"/>
  <c r="E50" i="7" s="1"/>
  <c r="E49" i="7" s="1"/>
  <c r="F494" i="1"/>
  <c r="F493" i="1" l="1"/>
  <c r="D50" i="7" s="1"/>
  <c r="D49" i="7" s="1"/>
  <c r="G492" i="1"/>
  <c r="F492" i="1"/>
  <c r="G406" i="1"/>
  <c r="G405" i="1" s="1"/>
  <c r="F406" i="1"/>
  <c r="F405" i="1" s="1"/>
  <c r="F198" i="1" l="1"/>
  <c r="F197" i="1" s="1"/>
  <c r="G195" i="1"/>
  <c r="G194" i="1" s="1"/>
  <c r="G193" i="1" s="1"/>
  <c r="G192" i="1" s="1"/>
  <c r="F195" i="1"/>
  <c r="F194" i="1" s="1"/>
  <c r="F193" i="1" s="1"/>
  <c r="F192" i="1" l="1"/>
  <c r="A109" i="7"/>
  <c r="D124" i="2" l="1"/>
  <c r="F447" i="1" l="1"/>
  <c r="F441" i="1" s="1"/>
  <c r="F403" i="1"/>
  <c r="G403" i="1"/>
  <c r="G376" i="1" s="1"/>
  <c r="C133" i="2" l="1"/>
  <c r="C132" i="2" s="1"/>
  <c r="C131" i="2" s="1"/>
  <c r="C130" i="2" s="1"/>
  <c r="F242" i="1"/>
  <c r="F241" i="1" s="1"/>
  <c r="F240" i="1" s="1"/>
  <c r="B128" i="2" l="1"/>
  <c r="B129" i="2"/>
  <c r="A125" i="2"/>
  <c r="A129" i="2"/>
  <c r="D129" i="2"/>
  <c r="D128" i="2" s="1"/>
  <c r="C129" i="2"/>
  <c r="C128" i="2" s="1"/>
  <c r="C33" i="2"/>
  <c r="G238" i="1"/>
  <c r="F238" i="1"/>
  <c r="F237" i="1" s="1"/>
  <c r="F236" i="1" s="1"/>
  <c r="F373" i="1"/>
  <c r="F372" i="1" s="1"/>
  <c r="F371" i="1" s="1"/>
  <c r="C127" i="2" l="1"/>
  <c r="C126" i="2" s="1"/>
  <c r="D127" i="2"/>
  <c r="D126" i="2" s="1"/>
  <c r="G236" i="1"/>
  <c r="G232" i="1" s="1"/>
  <c r="G237" i="1"/>
  <c r="F234" i="1" l="1"/>
  <c r="F233" i="1" s="1"/>
  <c r="F232" i="1" l="1"/>
  <c r="C125" i="2" l="1"/>
  <c r="C76" i="2" l="1"/>
  <c r="D76" i="2" l="1"/>
  <c r="G217" i="1"/>
  <c r="G216" i="1" s="1"/>
  <c r="G215" i="1" s="1"/>
  <c r="G214" i="1" s="1"/>
  <c r="G213" i="1" s="1"/>
  <c r="F217" i="1"/>
  <c r="F216" i="1" s="1"/>
  <c r="F215" i="1" s="1"/>
  <c r="F214" i="1" s="1"/>
  <c r="F213" i="1" s="1"/>
  <c r="D71" i="2" l="1"/>
  <c r="D70" i="2" s="1"/>
  <c r="D69" i="2" s="1"/>
  <c r="D68" i="2" s="1"/>
  <c r="D67" i="2" s="1"/>
  <c r="D66" i="2" s="1"/>
  <c r="D65" i="2" s="1"/>
  <c r="D64" i="2" s="1"/>
  <c r="C75" i="2"/>
  <c r="C74" i="2" s="1"/>
  <c r="C73" i="2" s="1"/>
  <c r="C72" i="2" s="1"/>
  <c r="C71" i="2"/>
  <c r="C70" i="2" s="1"/>
  <c r="C69" i="2" s="1"/>
  <c r="C68" i="2" s="1"/>
  <c r="C67" i="2" s="1"/>
  <c r="C66" i="2" l="1"/>
  <c r="C65" i="2" s="1"/>
  <c r="C64" i="2" s="1"/>
  <c r="G183" i="1" l="1"/>
  <c r="G182" i="1" s="1"/>
  <c r="G181" i="1" s="1"/>
  <c r="G180" i="1" s="1"/>
  <c r="F183" i="1"/>
  <c r="F182" i="1" s="1"/>
  <c r="F181" i="1" s="1"/>
  <c r="F180" i="1" s="1"/>
  <c r="F365" i="1" l="1"/>
  <c r="F364" i="1" s="1"/>
  <c r="G211" i="1" l="1"/>
  <c r="G210" i="1" s="1"/>
  <c r="G209" i="1" s="1"/>
  <c r="F211" i="1"/>
  <c r="F210" i="1" s="1"/>
  <c r="F209" i="1" s="1"/>
  <c r="D41" i="2" l="1"/>
  <c r="F362" i="1"/>
  <c r="F361" i="1" s="1"/>
  <c r="F360" i="1" s="1"/>
  <c r="F359" i="1" s="1"/>
  <c r="G131" i="1" l="1"/>
  <c r="G490" i="1" l="1"/>
  <c r="G489" i="1" s="1"/>
  <c r="G488" i="1" s="1"/>
  <c r="F490" i="1"/>
  <c r="F489" i="1" s="1"/>
  <c r="G313" i="1"/>
  <c r="G312" i="1" s="1"/>
  <c r="F313" i="1"/>
  <c r="F312" i="1" s="1"/>
  <c r="F311" i="1" l="1"/>
  <c r="F310" i="1" s="1"/>
  <c r="C19" i="2" s="1"/>
  <c r="G311" i="1"/>
  <c r="G310" i="1" s="1"/>
  <c r="D19" i="2" s="1"/>
  <c r="F488" i="1"/>
  <c r="F487" i="1" s="1"/>
  <c r="G487" i="1"/>
  <c r="F480" i="1" l="1"/>
  <c r="F479" i="1" s="1"/>
  <c r="F440" i="1" s="1"/>
  <c r="G276" i="1" l="1"/>
  <c r="F276" i="1"/>
  <c r="G274" i="1"/>
  <c r="F274" i="1"/>
  <c r="F273" i="1" s="1"/>
  <c r="G273" i="1" l="1"/>
  <c r="G272" i="1" s="1"/>
  <c r="G171" i="1"/>
  <c r="G170" i="1" s="1"/>
  <c r="G178" i="1"/>
  <c r="F178" i="1"/>
  <c r="D18" i="2" l="1"/>
  <c r="F190" i="1"/>
  <c r="F189" i="1" s="1"/>
  <c r="F188" i="1" s="1"/>
  <c r="F187" i="1" s="1"/>
  <c r="F186" i="1" s="1"/>
  <c r="F185" i="1" s="1"/>
  <c r="F126" i="1" l="1"/>
  <c r="F125" i="1" s="1"/>
  <c r="F124" i="1" s="1"/>
  <c r="F129" i="1"/>
  <c r="F128" i="1" s="1"/>
  <c r="G129" i="1"/>
  <c r="G128" i="1" s="1"/>
  <c r="F28" i="1"/>
  <c r="C36" i="2" l="1"/>
  <c r="D148" i="2" l="1"/>
  <c r="D147" i="2" s="1"/>
  <c r="D146" i="2" s="1"/>
  <c r="D141" i="2" s="1"/>
  <c r="C148" i="2"/>
  <c r="C147" i="2" s="1"/>
  <c r="C146" i="2" s="1"/>
  <c r="G524" i="1"/>
  <c r="G523" i="1" s="1"/>
  <c r="F524" i="1"/>
  <c r="F523" i="1" s="1"/>
  <c r="F522" i="1" s="1"/>
  <c r="C97" i="2" s="1"/>
  <c r="G526" i="1"/>
  <c r="G518" i="1" l="1"/>
  <c r="G517" i="1" s="1"/>
  <c r="G516" i="1" s="1"/>
  <c r="G522" i="1"/>
  <c r="D150" i="2"/>
  <c r="D35" i="2"/>
  <c r="D34" i="2" s="1"/>
  <c r="D29" i="2" s="1"/>
  <c r="C35" i="2"/>
  <c r="C34" i="2" s="1"/>
  <c r="D97" i="2" l="1"/>
  <c r="D56" i="2"/>
  <c r="D55" i="2" s="1"/>
  <c r="D54" i="2" s="1"/>
  <c r="D53" i="2" s="1"/>
  <c r="D62" i="2"/>
  <c r="D61" i="2" s="1"/>
  <c r="C62" i="2"/>
  <c r="C61" i="2" s="1"/>
  <c r="C60" i="2"/>
  <c r="C59" i="2" s="1"/>
  <c r="C58" i="2" s="1"/>
  <c r="C57" i="2" s="1"/>
  <c r="F451" i="1"/>
  <c r="F450" i="1" s="1"/>
  <c r="G460" i="1"/>
  <c r="G459" i="1" s="1"/>
  <c r="F460" i="1"/>
  <c r="F459" i="1" s="1"/>
  <c r="D52" i="2" l="1"/>
  <c r="D51" i="2" s="1"/>
  <c r="G122" i="1"/>
  <c r="G121" i="1" s="1"/>
  <c r="G120" i="1" s="1"/>
  <c r="G119" i="1" l="1"/>
  <c r="C26" i="2" l="1"/>
  <c r="C25" i="2" l="1"/>
  <c r="C24" i="2" s="1"/>
  <c r="C23" i="2" s="1"/>
  <c r="F308" i="1"/>
  <c r="F307" i="1" l="1"/>
  <c r="F306" i="1" s="1"/>
  <c r="F305" i="1" s="1"/>
  <c r="F304" i="1" s="1"/>
  <c r="C22" i="2"/>
  <c r="C21" i="2" s="1"/>
  <c r="G207" i="1"/>
  <c r="G206" i="1" s="1"/>
  <c r="C50" i="2" l="1"/>
  <c r="C49" i="2" s="1"/>
  <c r="C48" i="2" s="1"/>
  <c r="C47" i="2" s="1"/>
  <c r="C46" i="2" s="1"/>
  <c r="C45" i="2" s="1"/>
  <c r="C44" i="2" s="1"/>
  <c r="G422" i="1"/>
  <c r="G421" i="1" s="1"/>
  <c r="G420" i="1" s="1"/>
  <c r="G419" i="1" s="1"/>
  <c r="G418" i="1" s="1"/>
  <c r="G417" i="1" s="1"/>
  <c r="G416" i="1" s="1"/>
  <c r="F422" i="1"/>
  <c r="F421" i="1" s="1"/>
  <c r="F420" i="1" s="1"/>
  <c r="F419" i="1" s="1"/>
  <c r="F418" i="1" s="1"/>
  <c r="F417" i="1" s="1"/>
  <c r="F416" i="1" s="1"/>
  <c r="C145" i="2" l="1"/>
  <c r="F521" i="1"/>
  <c r="F520" i="1" s="1"/>
  <c r="F519" i="1" s="1"/>
  <c r="F518" i="1" l="1"/>
  <c r="F517" i="1" s="1"/>
  <c r="F516" i="1" s="1"/>
  <c r="G188" i="1" l="1"/>
  <c r="G187" i="1" s="1"/>
  <c r="G221" i="1"/>
  <c r="G220" i="1" s="1"/>
  <c r="F221" i="1"/>
  <c r="F220" i="1" s="1"/>
  <c r="D123" i="2"/>
  <c r="D122" i="2" s="1"/>
  <c r="D121" i="2" s="1"/>
  <c r="C124" i="2"/>
  <c r="C123" i="2" s="1"/>
  <c r="C122" i="2" s="1"/>
  <c r="C121" i="2" s="1"/>
  <c r="E28" i="7" l="1"/>
  <c r="E25" i="7" s="1"/>
  <c r="G219" i="1"/>
  <c r="F219" i="1"/>
  <c r="D28" i="7"/>
  <c r="D25" i="7" s="1"/>
  <c r="G205" i="1"/>
  <c r="G186" i="1"/>
  <c r="G185" i="1" s="1"/>
  <c r="D96" i="2" l="1"/>
  <c r="D94" i="2" s="1"/>
  <c r="G302" i="1"/>
  <c r="G301" i="1" s="1"/>
  <c r="G300" i="1" s="1"/>
  <c r="G299" i="1" s="1"/>
  <c r="G298" i="1" s="1"/>
  <c r="F302" i="1" l="1"/>
  <c r="F301" i="1" s="1"/>
  <c r="F300" i="1" s="1"/>
  <c r="F299" i="1" s="1"/>
  <c r="F298" i="1" s="1"/>
  <c r="D90" i="2" l="1"/>
  <c r="F357" i="1"/>
  <c r="F356" i="1" s="1"/>
  <c r="G118" i="1" l="1"/>
  <c r="C32" i="2"/>
  <c r="C31" i="2" s="1"/>
  <c r="C30" i="2" s="1"/>
  <c r="C29" i="2" s="1"/>
  <c r="E94" i="7" l="1"/>
  <c r="F92" i="1"/>
  <c r="F91" i="1" s="1"/>
  <c r="F90" i="1" s="1"/>
  <c r="F89" i="1" s="1"/>
  <c r="D120" i="2" l="1"/>
  <c r="C56" i="2" l="1"/>
  <c r="C55" i="2" s="1"/>
  <c r="C54" i="2" s="1"/>
  <c r="C53" i="2" s="1"/>
  <c r="C52" i="2" s="1"/>
  <c r="C51" i="2" s="1"/>
  <c r="F122" i="1"/>
  <c r="F121" i="1" s="1"/>
  <c r="F120" i="1" s="1"/>
  <c r="F119" i="1" s="1"/>
  <c r="F118" i="1" s="1"/>
  <c r="D94" i="7" s="1"/>
  <c r="C144" i="2" l="1"/>
  <c r="C143" i="2" s="1"/>
  <c r="C142" i="2" s="1"/>
  <c r="C141" i="2" s="1"/>
  <c r="F352" i="1" l="1"/>
  <c r="D140" i="2" l="1"/>
  <c r="D139" i="2" s="1"/>
  <c r="C140" i="2"/>
  <c r="C139" i="2" s="1"/>
  <c r="D138" i="2" l="1"/>
  <c r="D137" i="2" s="1"/>
  <c r="D136" i="2" s="1"/>
  <c r="C138" i="2"/>
  <c r="C137" i="2" s="1"/>
  <c r="C136" i="2" s="1"/>
  <c r="G253" i="1"/>
  <c r="G256" i="1"/>
  <c r="G255" i="1" s="1"/>
  <c r="G254" i="1" l="1"/>
  <c r="G244" i="1"/>
  <c r="D135" i="2" s="1"/>
  <c r="D134" i="2" s="1"/>
  <c r="F253" i="1"/>
  <c r="F256" i="1"/>
  <c r="F255" i="1" s="1"/>
  <c r="F254" i="1" l="1"/>
  <c r="G68" i="1"/>
  <c r="F410" i="1" l="1"/>
  <c r="F409" i="1" s="1"/>
  <c r="F109" i="1" l="1"/>
  <c r="F104" i="1" s="1"/>
  <c r="D119" i="2" l="1"/>
  <c r="D118" i="2" s="1"/>
  <c r="D117" i="2" s="1"/>
  <c r="C120" i="2"/>
  <c r="C119" i="2" s="1"/>
  <c r="C118" i="2" s="1"/>
  <c r="C117" i="2" s="1"/>
  <c r="C116" i="2" l="1"/>
  <c r="C115" i="2" s="1"/>
  <c r="D116" i="2"/>
  <c r="D115" i="2" s="1"/>
  <c r="F65" i="1" l="1"/>
  <c r="F62" i="1" l="1"/>
  <c r="F61" i="1" s="1"/>
  <c r="C155" i="2" s="1"/>
  <c r="D88" i="2"/>
  <c r="D87" i="2" s="1"/>
  <c r="D86" i="2" s="1"/>
  <c r="D83" i="2" s="1"/>
  <c r="D82" i="2" s="1"/>
  <c r="C88" i="2"/>
  <c r="C87" i="2" s="1"/>
  <c r="C86" i="2" s="1"/>
  <c r="C83" i="2" s="1"/>
  <c r="C82" i="2" s="1"/>
  <c r="F74" i="1"/>
  <c r="F76" i="1"/>
  <c r="F78" i="1"/>
  <c r="F87" i="1"/>
  <c r="F80" i="1" s="1"/>
  <c r="F102" i="1"/>
  <c r="F116" i="1"/>
  <c r="F112" i="1" s="1"/>
  <c r="F146" i="1"/>
  <c r="F140" i="1" s="1"/>
  <c r="G153" i="1"/>
  <c r="G152" i="1" s="1"/>
  <c r="G149" i="1" s="1"/>
  <c r="G148" i="1" s="1"/>
  <c r="F153" i="1"/>
  <c r="F152" i="1" s="1"/>
  <c r="F149" i="1" s="1"/>
  <c r="F148" i="1" s="1"/>
  <c r="F162" i="1"/>
  <c r="F156" i="1" s="1"/>
  <c r="G167" i="1"/>
  <c r="F171" i="1"/>
  <c r="F170" i="1" s="1"/>
  <c r="F167" i="1" s="1"/>
  <c r="G177" i="1"/>
  <c r="G174" i="1" s="1"/>
  <c r="G173" i="1" s="1"/>
  <c r="F177" i="1"/>
  <c r="F174" i="1" s="1"/>
  <c r="F173" i="1" s="1"/>
  <c r="F207" i="1"/>
  <c r="F251" i="1"/>
  <c r="F245" i="1" s="1"/>
  <c r="F244" i="1" s="1"/>
  <c r="F266" i="1"/>
  <c r="F284" i="1"/>
  <c r="F286" i="1"/>
  <c r="F288" i="1"/>
  <c r="F321" i="1"/>
  <c r="F318" i="1" s="1"/>
  <c r="F315" i="1" s="1"/>
  <c r="F333" i="1"/>
  <c r="F335" i="1"/>
  <c r="F337" i="1"/>
  <c r="F354" i="1"/>
  <c r="F346" i="1" s="1"/>
  <c r="F382" i="1"/>
  <c r="F376" i="1" s="1"/>
  <c r="F408" i="1"/>
  <c r="C39" i="2" s="1"/>
  <c r="G467" i="1"/>
  <c r="G466" i="1" s="1"/>
  <c r="G463" i="1" s="1"/>
  <c r="G462" i="1" s="1"/>
  <c r="F467" i="1"/>
  <c r="F466" i="1" s="1"/>
  <c r="F463" i="1" s="1"/>
  <c r="F462" i="1" s="1"/>
  <c r="G457" i="1"/>
  <c r="G456" i="1" s="1"/>
  <c r="G453" i="1" s="1"/>
  <c r="F457" i="1"/>
  <c r="F456" i="1" s="1"/>
  <c r="F453" i="1" s="1"/>
  <c r="F449" i="1" s="1"/>
  <c r="G438" i="1"/>
  <c r="G437" i="1" s="1"/>
  <c r="E102" i="7" s="1"/>
  <c r="E101" i="7" s="1"/>
  <c r="E99" i="7" s="1"/>
  <c r="F438" i="1"/>
  <c r="F437" i="1" s="1"/>
  <c r="D102" i="7" s="1"/>
  <c r="D101" i="7" s="1"/>
  <c r="D99" i="7" s="1"/>
  <c r="F431" i="1"/>
  <c r="F425" i="1" s="1"/>
  <c r="G514" i="1"/>
  <c r="F514" i="1"/>
  <c r="F507" i="1"/>
  <c r="F534" i="1"/>
  <c r="F527" i="1" s="1"/>
  <c r="F59" i="1"/>
  <c r="F56" i="1" s="1"/>
  <c r="F55" i="1" s="1"/>
  <c r="F53" i="1"/>
  <c r="F46" i="1"/>
  <c r="F43" i="1" s="1"/>
  <c r="F40" i="1"/>
  <c r="F38" i="1"/>
  <c r="F36" i="1"/>
  <c r="F22" i="1"/>
  <c r="F24" i="1"/>
  <c r="F327" i="1" l="1"/>
  <c r="F323" i="1" s="1"/>
  <c r="F155" i="1"/>
  <c r="C93" i="2" s="1"/>
  <c r="F139" i="1"/>
  <c r="C90" i="2" s="1"/>
  <c r="F434" i="1"/>
  <c r="F433" i="1" s="1"/>
  <c r="F424" i="1"/>
  <c r="C81" i="2" s="1"/>
  <c r="G434" i="1"/>
  <c r="G433" i="1" s="1"/>
  <c r="G424" i="1"/>
  <c r="D81" i="2" s="1"/>
  <c r="D80" i="2" s="1"/>
  <c r="F31" i="1"/>
  <c r="F30" i="1" s="1"/>
  <c r="C20" i="2" s="1"/>
  <c r="F206" i="1"/>
  <c r="F205" i="1" s="1"/>
  <c r="F278" i="1"/>
  <c r="F272" i="1" s="1"/>
  <c r="F260" i="1"/>
  <c r="F95" i="1"/>
  <c r="F94" i="1" s="1"/>
  <c r="C40" i="2" s="1"/>
  <c r="F69" i="1"/>
  <c r="G15" i="1"/>
  <c r="F49" i="1"/>
  <c r="F48" i="1" s="1"/>
  <c r="F17" i="1"/>
  <c r="F16" i="1" s="1"/>
  <c r="F501" i="1"/>
  <c r="F500" i="1" s="1"/>
  <c r="C95" i="2" s="1"/>
  <c r="G510" i="1"/>
  <c r="G509" i="1" s="1"/>
  <c r="F510" i="1"/>
  <c r="F509" i="1" s="1"/>
  <c r="C41" i="2"/>
  <c r="G449" i="1"/>
  <c r="F42" i="1"/>
  <c r="C27" i="2"/>
  <c r="G166" i="1"/>
  <c r="E122" i="7" s="1"/>
  <c r="F111" i="1"/>
  <c r="F526" i="1"/>
  <c r="C43" i="2" l="1"/>
  <c r="C42" i="2" s="1"/>
  <c r="G165" i="1"/>
  <c r="E121" i="7"/>
  <c r="F259" i="1"/>
  <c r="D86" i="7"/>
  <c r="D85" i="7" s="1"/>
  <c r="D84" i="7" s="1"/>
  <c r="D149" i="7" s="1"/>
  <c r="C17" i="2"/>
  <c r="D28" i="2"/>
  <c r="D16" i="2" s="1"/>
  <c r="D153" i="2"/>
  <c r="C152" i="2"/>
  <c r="C151" i="2" s="1"/>
  <c r="C150" i="2"/>
  <c r="C149" i="2" s="1"/>
  <c r="C154" i="2"/>
  <c r="C153" i="2" s="1"/>
  <c r="C96" i="2"/>
  <c r="C94" i="2" s="1"/>
  <c r="F375" i="1"/>
  <c r="C38" i="2" s="1"/>
  <c r="F15" i="1"/>
  <c r="F68" i="1"/>
  <c r="F67" i="1" s="1"/>
  <c r="F258" i="1" l="1"/>
  <c r="F555" i="1" s="1"/>
  <c r="G164" i="1"/>
  <c r="G155" i="1" s="1"/>
  <c r="G67" i="1" s="1"/>
  <c r="G174" i="8"/>
  <c r="E118" i="7"/>
  <c r="D93" i="2"/>
  <c r="D92" i="2" s="1"/>
  <c r="C37" i="2"/>
  <c r="C28" i="2"/>
  <c r="C18" i="2"/>
  <c r="C135" i="2"/>
  <c r="C134" i="2" s="1"/>
  <c r="C89" i="2"/>
  <c r="C80" i="2" s="1"/>
  <c r="G375" i="1"/>
  <c r="G258" i="1" s="1"/>
  <c r="F544" i="1" l="1"/>
  <c r="F558" i="1" s="1"/>
  <c r="E149" i="7"/>
  <c r="G544" i="1"/>
  <c r="C16" i="2"/>
  <c r="D38" i="2"/>
  <c r="D37" i="2" s="1"/>
  <c r="D157" i="2" s="1"/>
  <c r="F560" i="1" l="1"/>
  <c r="F561" i="1" s="1"/>
  <c r="F562" i="1" s="1"/>
  <c r="F131" i="1"/>
  <c r="C92" i="2" l="1"/>
  <c r="C157" i="2" s="1"/>
</calcChain>
</file>

<file path=xl/comments1.xml><?xml version="1.0" encoding="utf-8"?>
<comments xmlns="http://schemas.openxmlformats.org/spreadsheetml/2006/main">
  <authors>
    <author>AStasenko</author>
  </authors>
  <commentList>
    <comment ref="B10" authorId="0" shapeId="0">
      <text>
        <r>
          <rPr>
            <b/>
            <sz val="8"/>
            <color indexed="81"/>
            <rFont val="Tahoma"/>
            <family val="2"/>
            <charset val="204"/>
          </rPr>
          <t>$$$_MAIN_$$$</t>
        </r>
      </text>
    </comment>
    <comment ref="F10" authorId="0" shapeId="0">
      <text>
        <r>
          <rPr>
            <b/>
            <sz val="8"/>
            <color indexed="81"/>
            <rFont val="Tahoma"/>
            <family val="2"/>
            <charset val="204"/>
          </rPr>
          <t>%%%_NOTZERO_%%%</t>
        </r>
      </text>
    </comment>
  </commentList>
</comments>
</file>

<file path=xl/comments2.xml><?xml version="1.0" encoding="utf-8"?>
<comments xmlns="http://schemas.openxmlformats.org/spreadsheetml/2006/main">
  <authors>
    <author>AStasenko</author>
  </authors>
  <commentList>
    <comment ref="A8" authorId="0" shapeId="0">
      <text>
        <r>
          <rPr>
            <b/>
            <sz val="8"/>
            <color indexed="81"/>
            <rFont val="Tahoma"/>
            <family val="2"/>
            <charset val="204"/>
          </rPr>
          <t>$$$_MAIN_$$$</t>
        </r>
      </text>
    </comment>
    <comment ref="F8" authorId="0" shapeId="0">
      <text>
        <r>
          <rPr>
            <b/>
            <sz val="8"/>
            <color indexed="81"/>
            <rFont val="Tahoma"/>
            <family val="2"/>
            <charset val="204"/>
          </rPr>
          <t>%%%_NOTZERO_%%%</t>
        </r>
      </text>
    </comment>
  </commentList>
</comments>
</file>

<file path=xl/comments3.xml><?xml version="1.0" encoding="utf-8"?>
<comments xmlns="http://schemas.openxmlformats.org/spreadsheetml/2006/main">
  <authors>
    <author>AStasenko</author>
  </authors>
  <commentList>
    <comment ref="B10" authorId="0" shapeId="0">
      <text>
        <r>
          <rPr>
            <b/>
            <sz val="8"/>
            <color indexed="81"/>
            <rFont val="Tahoma"/>
            <family val="2"/>
            <charset val="204"/>
          </rPr>
          <t>$$$_MAIN_$$$</t>
        </r>
      </text>
    </comment>
    <comment ref="C10" authorId="0" shapeId="0">
      <text>
        <r>
          <rPr>
            <b/>
            <sz val="8"/>
            <color indexed="81"/>
            <rFont val="Tahoma"/>
            <family val="2"/>
            <charset val="204"/>
          </rPr>
          <t>%%%_NOTZERO_%%%</t>
        </r>
      </text>
    </comment>
  </commentList>
</comments>
</file>

<file path=xl/comments4.xml><?xml version="1.0" encoding="utf-8"?>
<comments xmlns="http://schemas.openxmlformats.org/spreadsheetml/2006/main">
  <authors>
    <author>AStasenko</author>
  </authors>
  <commentList>
    <comment ref="A9" authorId="0" shapeId="0">
      <text>
        <r>
          <rPr>
            <b/>
            <sz val="8"/>
            <color indexed="81"/>
            <rFont val="Tahoma"/>
            <family val="2"/>
            <charset val="204"/>
          </rPr>
          <t>$$$_MAIN_$$$</t>
        </r>
      </text>
    </comment>
    <comment ref="D9" authorId="0" shapeId="0">
      <text>
        <r>
          <rPr>
            <b/>
            <sz val="8"/>
            <color indexed="81"/>
            <rFont val="Tahoma"/>
            <family val="2"/>
            <charset val="204"/>
          </rPr>
          <t>%%%_NOTZERO_%%%</t>
        </r>
      </text>
    </comment>
  </commentList>
</comments>
</file>

<file path=xl/sharedStrings.xml><?xml version="1.0" encoding="utf-8"?>
<sst xmlns="http://schemas.openxmlformats.org/spreadsheetml/2006/main" count="2171" uniqueCount="366">
  <si>
    <t xml:space="preserve">к решению Собрания представителей </t>
  </si>
  <si>
    <t>ЕСЛИ(E7=0;ЕСЛИ(D7=0;ЕСЛИ(C7=0;ИНДЕКС(ГРБС!B$1:B$10;ПОИСКПОЗ(A7;ГРБС!A$1:A$10;0));ИНДЕКС(ФКР!B$1:B$113;ПОИСКПОЗ(ЛЕВСИМВ(ЗНАЧЕН(C7);4);ЛЕВСИМВ(ЗНАЧЕН(ФКР!A$1:A$113);4);0)));ИНДЕКС(КЦСР!B$1:B$1024;ПОИСКПОЗ(ЛЕВСИМВ(ЗНАЧЕН(D7);7);ЛЕВСИМВ(ЗНАЧЕН(КЦСР!A$1:A$1024);7);0)));ИНДЕКС(КВР!B$1:B$150;ПОИСКПОЗ(ЛЕВСИМВ(ЗНАЧЕН(E7);3);ЛЕВСИМВ(ЗНАЧЕН(КВР!A$1:A$150);3);0)))</t>
  </si>
  <si>
    <t>код ГРБС</t>
  </si>
  <si>
    <t>Рз  Пр</t>
  </si>
  <si>
    <t>ЦСР</t>
  </si>
  <si>
    <t>ВР</t>
  </si>
  <si>
    <t>Всего</t>
  </si>
  <si>
    <t xml:space="preserve">  </t>
  </si>
  <si>
    <t>ИТОГО</t>
  </si>
  <si>
    <t>ЕСЛИ(C7=0;ЕСЛИ(B7=0;ИНДЕКС(ФКР!B$1:B$113;ПОИСКПОЗ(ЛЕВСИМВ(ЗНАЧЕН(A7);4);ЛЕВСИМВ(ЗНАЧЕН(ФКР!A$1:A$113);4);0));ИНДЕКС(КЦСР!B$1:B$1024;ПОИСКПОЗ(ЛЕВСИМВ(ЗНАЧЕН(B7);7);ЛЕВСИМВ(ЗНАЧЕН(КЦСР!A$1:A$1024);7);0)));ИНДЕКС(КВР!B$1:B$150;ПОИСКПОЗ(ЛЕВСИМВ(ЗНАЧЕН(C7);3);ЛЕВСИМВ(ЗНАЧЕН(КВР!A$1:A$150);3);0)))</t>
  </si>
  <si>
    <t>Наименование</t>
  </si>
  <si>
    <t>0100</t>
  </si>
  <si>
    <t>0100000000</t>
  </si>
  <si>
    <t>0100111000</t>
  </si>
  <si>
    <t>0700</t>
  </si>
  <si>
    <t>0100378130</t>
  </si>
  <si>
    <t>1300</t>
  </si>
  <si>
    <t>0100290100</t>
  </si>
  <si>
    <t>1400</t>
  </si>
  <si>
    <t>0100378110</t>
  </si>
  <si>
    <t>9000000000</t>
  </si>
  <si>
    <t>9000070000</t>
  </si>
  <si>
    <t>0100378120</t>
  </si>
  <si>
    <t>0200000000</t>
  </si>
  <si>
    <t>0200111000</t>
  </si>
  <si>
    <t>0400000000</t>
  </si>
  <si>
    <t>0400060000</t>
  </si>
  <si>
    <t>0400</t>
  </si>
  <si>
    <t>1100000000</t>
  </si>
  <si>
    <t>1100020000</t>
  </si>
  <si>
    <t>0500</t>
  </si>
  <si>
    <t>0500000000</t>
  </si>
  <si>
    <t>0500260000</t>
  </si>
  <si>
    <t>0500272000</t>
  </si>
  <si>
    <t>0800</t>
  </si>
  <si>
    <t>0500160000</t>
  </si>
  <si>
    <t>0500172000</t>
  </si>
  <si>
    <t>0500472000</t>
  </si>
  <si>
    <t>1000</t>
  </si>
  <si>
    <t>09000L0000</t>
  </si>
  <si>
    <t>09000R0000</t>
  </si>
  <si>
    <t>1000000000</t>
  </si>
  <si>
    <t>1100</t>
  </si>
  <si>
    <t>0500560000</t>
  </si>
  <si>
    <t>9000011000</t>
  </si>
  <si>
    <t>9000079900</t>
  </si>
  <si>
    <t>1200000000</t>
  </si>
  <si>
    <t>1400000000</t>
  </si>
  <si>
    <t>1400012000</t>
  </si>
  <si>
    <t>1400075000</t>
  </si>
  <si>
    <t>1400075190</t>
  </si>
  <si>
    <t>1400075200</t>
  </si>
  <si>
    <t>9000022000</t>
  </si>
  <si>
    <t>0300000000</t>
  </si>
  <si>
    <t>0300011000</t>
  </si>
  <si>
    <t>0800000000</t>
  </si>
  <si>
    <t>0600000000</t>
  </si>
  <si>
    <t>0600160000</t>
  </si>
  <si>
    <t>0600172000</t>
  </si>
  <si>
    <t>0600260000</t>
  </si>
  <si>
    <t>0600272000</t>
  </si>
  <si>
    <t>0600372000</t>
  </si>
  <si>
    <t>9000073000</t>
  </si>
  <si>
    <t>9000073370</t>
  </si>
  <si>
    <t>9000081000</t>
  </si>
  <si>
    <t>1400075170</t>
  </si>
  <si>
    <t>0700000000</t>
  </si>
  <si>
    <t>0700060000</t>
  </si>
  <si>
    <t>ОБЩЕГОСУДАРСТВЕННЫЕ ВОПРОСЫ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</si>
  <si>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</si>
  <si>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Муниципальная программа "Управление муниципальными финансами и развитие межбюджетных отношений на 2014-2020 годы"</t>
  </si>
  <si>
    <t>Расходы на обеспечение выполнения функций органами местного самоуправления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</si>
  <si>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</si>
  <si>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</si>
  <si>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Закупка товаров, работ и услуг для обеспечения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</si>
  <si>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</si>
  <si>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Иные бюджетные ассигнования</t>
  </si>
  <si>
    <t>Уплата налогов, сборов и иных платежей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</si>
  <si>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</si>
  <si>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ОБРАЗОВАНИЕ</t>
  </si>
  <si>
    <t>Общее образование</t>
  </si>
  <si>
    <t>Предоставление межбюджетных трансфертов, а также расходование средств резервных фондов</t>
  </si>
  <si>
    <t>Предоставление межбюджетных трансфертов из местных бюджетов</t>
  </si>
  <si>
    <t>Межбюджетные трансферты, предоставляемые в бюджеты поселений в соответствии с заключенными соглашениями о передаче органам местного самоуправления поселений полномочий органов органов местного самоуправления муниципального района</t>
  </si>
  <si>
    <t>Межбюджетные трансферты</t>
  </si>
  <si>
    <t>Иные межбюджетные трансферты</t>
  </si>
  <si>
    <t>Иные направления расходов</t>
  </si>
  <si>
    <t>Процентные платежи по долговым обязательствам муниципального района Клявлинский</t>
  </si>
  <si>
    <t>Обслуживание государственного (муниципального) долга</t>
  </si>
  <si>
    <t>Обслуживание муниципального долга</t>
  </si>
  <si>
    <t>Дотации на выравнивание бюджетной обеспеченности субъектов Российской Федерации и муниципальных образований</t>
  </si>
  <si>
    <t>Дотации на выравнивание бюджетной обеспеченности поселений из бюджета муниципального района</t>
  </si>
  <si>
    <t>Дотации</t>
  </si>
  <si>
    <t>Непрограммные направления расходов местного бюджета</t>
  </si>
  <si>
    <t>Субвенции местным бюджетам</t>
  </si>
  <si>
    <t>Иные дотации из бюджета муниципального района</t>
  </si>
  <si>
    <t>Другие общегосударственные вопросы</t>
  </si>
  <si>
    <t>Муниципальная программа "Управление имуществом муниципального района Клявлинский на 2014-2020 годы"</t>
  </si>
  <si>
    <t>Закупка товаров, работ и услуг для муниципальных нужд</t>
  </si>
  <si>
    <t>Муниципальная программа "Снижение административных барьеров, повышение качества предоставления государственных и муниципальных услуг" на базе "Многофункционального центра предоставления государственных и муниципальных услуг" муниципального района Клявлинский Самарской области на 2012-2020 годы"</t>
  </si>
  <si>
    <t>Предоставление субсидий бюджетным, автономным учреждениям, некоммерческим организациям и иным юридическим лицам, индивидуальным предпринимателям, физическим лицам</t>
  </si>
  <si>
    <t>Предоставление субсидий бюджетным, автономным учреждениям и иным некоммерческим организациям</t>
  </si>
  <si>
    <t>Субсидии автономным учреждениям</t>
  </si>
  <si>
    <t>НАЦИОНАЛЬНАЯ ЭКОНОМИКА</t>
  </si>
  <si>
    <t>Дорожное хозяйство (дорожные фонды)</t>
  </si>
  <si>
    <t>Муниципальная программа "Модернизация и развитие автомобильных дорог общего пользования местного значения вне границ населенных пунктов в границах муниципального района Клявлинский Самарской области на 2014-2019 годы"</t>
  </si>
  <si>
    <t>Другие вопросы в области национальной экономики</t>
  </si>
  <si>
    <t>Расходы местного бюджета, в том числе расходы на предоставление межбюджетных трансфертов иным местным бюджетам, в целях софинансирования которых из областного бюджета предоставляются местным бюджетам субсидии, а также расходы местного бюджета, в целях софинансирования которых из иных местных бюджетов предоставляются субсидии</t>
  </si>
  <si>
    <t>ЖИЛИЩНО-КОММУНАЛЬНОЕ ХОЗЯЙСТВО</t>
  </si>
  <si>
    <t>Жилищное хозяйство</t>
  </si>
  <si>
    <t>Взносы на обеспечение мероприятий по капитальному ремонту многоквартирных домов</t>
  </si>
  <si>
    <t>Молодежная политика и оздоровление детей</t>
  </si>
  <si>
    <t>Муниципальная программа "Развитие культуры, молодежной политики и спорта муниципального района Клявлинский на 2012-2020 годы"</t>
  </si>
  <si>
    <t>Субсидии местным бюджетам для софинансирования расходных обязательств по вопросам местного значения, предоставляемых с учетом выполнения показателей социально-экономического развития (стимулирующие субсидии)</t>
  </si>
  <si>
    <t>Расходы местного бюджета за счет стимулирующих субсидий, связанные с компенсацией расходов на повышение заработной платы работников отдельных отраслей бюджетной сферы</t>
  </si>
  <si>
    <t>КУЛЬТУРА, КИНЕМАТОГРАФИЯ</t>
  </si>
  <si>
    <t>Культура</t>
  </si>
  <si>
    <t>СОЦИАЛЬНАЯ ПОЛИТИКА</t>
  </si>
  <si>
    <t>Социальное обеспечение населения</t>
  </si>
  <si>
    <t>Субвенции федерального бюджета</t>
  </si>
  <si>
    <t>Социальное обеспечение и иные выплаты населению</t>
  </si>
  <si>
    <t>Социальные выплаты гражданам, кроме публичных нормативных социальных выплат</t>
  </si>
  <si>
    <t>Расходы местного бюджета, в том числе расходы на предоставление межбюджетных трансфертов местным бюджетам, в целях софинансирования которых из областного бюджета предоставляются за счет субсидий из федерального бюджета межбюджетные трансферты</t>
  </si>
  <si>
    <t>Охрана семьи и детства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</si>
  <si>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</si>
  <si>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Капитальные вложения в объекты государственной (муниципальной) собственности</t>
  </si>
  <si>
    <t>Бюджетные инвестиции</t>
  </si>
  <si>
    <t>Исполнение государственных полномочий Самарской области по обеспечению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</si>
  <si>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ФИЗИЧЕСКАЯ КУЛЬТУРА И СПОРТ</t>
  </si>
  <si>
    <t>Физическая культура</t>
  </si>
  <si>
    <t>Функционирование высшего должностного лица субъекта Российской Федерации и муниципального образования</t>
  </si>
  <si>
    <t>Резервные фонды</t>
  </si>
  <si>
    <t>Резервный фонд местной администрации</t>
  </si>
  <si>
    <t>Резервные средства</t>
  </si>
  <si>
    <t>Расходы на выплаты персоналу казенных учреждений</t>
  </si>
  <si>
    <t>Муниципальная программа "Управление делами в муниципальном районе Клявлинский на 2017-2020 годы"</t>
  </si>
  <si>
    <t>Расходы на обеспечение деятельности государственных (муниципальных) казенных учреждений Самарской области</t>
  </si>
  <si>
    <t>Реализация функций управления муниципальным образованием общего значения</t>
  </si>
  <si>
    <t>Сельское хозяйство и рыболовство</t>
  </si>
  <si>
    <t>Муниципальная программа "Развитие сельского хозяйства и регулирования рынков сельскохозяйственной продукции, сырья и продовольствия в муниципальном районе Клявлинский на 2013-2020 годы"</t>
  </si>
  <si>
    <t>Возмещение части процентной ставки по краткосрочным кредитам (займам) на развитие растениеводства, переработки и реализации продукции растениеводства за счет федерального бюджета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</si>
  <si>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</si>
  <si>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Возмещение части процентной ставки по краткосрочным кредитам (займам) на развитие животноводства, переработки и реализации продукции животноводства за счет федерального бюджета</t>
  </si>
  <si>
    <t>Возмещение части процентной ставки по долгосрочным, среднесрочным и краткосрочным кредитам, взятым малыми формами хозяйствования за счет федерального бюджета</t>
  </si>
  <si>
    <t>Транспорт</t>
  </si>
  <si>
    <t>Дошкольное образование</t>
  </si>
  <si>
    <t>Муниципальная программа "Обеспечение организации образовательного процесса в общеобразовательных учреждениях, расположенных на территории муниципального района Клявлинский Самарской области" на 2013-2020 годы</t>
  </si>
  <si>
    <t>Расходы местного бюджета за счет стимулирующих субсидий, направленные на обеспечение организации образовательного процесса в сфере образования</t>
  </si>
  <si>
    <t>Субсидии местным бюджетам (за исключением стимулирующих субсидий и субсидий местным бюджетам за счет средств резервного фонда Правительства Самарской области и Губернатора Самарской области)</t>
  </si>
  <si>
    <t>Оплата стоимости набора продуктов питания для детей в организованных органами местного самоуправления оздоровительных лагерях с дневным пребыванием детей в каникулярное время</t>
  </si>
  <si>
    <t>Пенсионное обеспечение</t>
  </si>
  <si>
    <t>Доплаты к пенсиям, дополнительное пенсионное обеспечение</t>
  </si>
  <si>
    <t>Публичные нормативные социальные выплаты гражданам</t>
  </si>
  <si>
    <t>СРЕДСТВА МАССОВОЙ ИНФОРМАЦИИ</t>
  </si>
  <si>
    <t>Периодическая печать и издательства</t>
  </si>
  <si>
    <t>Муниципальная программа "Поддержка и развитие районной газеты "Знамя Родины" на 2014-2019 годы"</t>
  </si>
  <si>
    <t>Неуказанный КВСР</t>
  </si>
  <si>
    <t>Неуказанная функциональная статья</t>
  </si>
  <si>
    <t>Неуказанная КЦСР</t>
  </si>
  <si>
    <t>КВР</t>
  </si>
  <si>
    <t>Наименование главного распорядителя средств муниципального бюджета, раздела подраздела, целевой статьи, групп и подгрупп видов расходов</t>
  </si>
  <si>
    <t>муниципального района Клявлинский  Самарской области</t>
  </si>
  <si>
    <t>"О бюджете муниципального района Клявлинский Самарской области</t>
  </si>
  <si>
    <t>муниципального района Клявлинский Самарской области</t>
  </si>
  <si>
    <t>1004</t>
  </si>
  <si>
    <t>Молодежная политика</t>
  </si>
  <si>
    <t xml:space="preserve">Молодежная политика </t>
  </si>
  <si>
    <t>Исполнение государственных полномочий по осуществлению денежных выплат на вознаграждение, причитающееся приемному родителю, патронатному воспитателю</t>
  </si>
  <si>
    <t>тыс.руб.</t>
  </si>
  <si>
    <t>Расходы  местного бюджета, за счет средств областного бюджета, в том числе расходов на предоставление межбюджетных трансфертов местным бюджетам, в целях софинансирования которых областному бюджету предоставляются субсидии из федерального бюджета</t>
  </si>
  <si>
    <t>Долевое участие местного бюджета в софинансировании мероприятий, направленных на поддержку государственных программ субъектов Российской Федерации  и муниципальных программ формирования современной городской среды</t>
  </si>
  <si>
    <t xml:space="preserve">Муниципальная программа «Формирование комфортной городской среды на территории муниципального района Клявлинский Самарской области на 2018-2022 годы» </t>
  </si>
  <si>
    <t>Благоустройство</t>
  </si>
  <si>
    <t>40000L0000</t>
  </si>
  <si>
    <t>40000L5550</t>
  </si>
  <si>
    <t>Расходы местного бюджета, в том числе за счет средств, поступающих из областного бюджета, а также расходование средств резервных фондов</t>
  </si>
  <si>
    <t>Исполнение судебных актов</t>
  </si>
  <si>
    <t>1800090000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</si>
  <si>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</si>
  <si>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Судебная система
</t>
  </si>
  <si>
    <t>90000R0000</t>
  </si>
  <si>
    <t>Капитальные вложения в объекты недвижимого имущества государственной (муниципальной) собственности</t>
  </si>
  <si>
    <t xml:space="preserve">Бюджетные инвестиции </t>
  </si>
  <si>
    <t>09000R5670</t>
  </si>
  <si>
    <t>09000L5670</t>
  </si>
  <si>
    <t>Реализация мероприятий по устойчивому развитию сельских территорий</t>
  </si>
  <si>
    <t>Расходы местного бюджета, источником финансового обеспечения которых являются субсидии из областного бюджета, а также расходы местных бюджетов,  в целях софинансирования которых из областного бюджета предоставляются местным бюджетам субсидии</t>
  </si>
  <si>
    <t>05005S0000</t>
  </si>
  <si>
    <t>06001S0000</t>
  </si>
  <si>
    <t>06001S2000</t>
  </si>
  <si>
    <t>06002S0000</t>
  </si>
  <si>
    <t>06002S2000</t>
  </si>
  <si>
    <t>06002S2007</t>
  </si>
  <si>
    <t>06003S0000</t>
  </si>
  <si>
    <t>06003S2007</t>
  </si>
  <si>
    <t>05002S2000</t>
  </si>
  <si>
    <t>05002S2002</t>
  </si>
  <si>
    <t>05001S2000</t>
  </si>
  <si>
    <t>05001S2002</t>
  </si>
  <si>
    <t>05004S0000</t>
  </si>
  <si>
    <t>05004S2000</t>
  </si>
  <si>
    <t>05004S2002</t>
  </si>
  <si>
    <t>05002S0000</t>
  </si>
  <si>
    <t>Муниципальная программа "Устойчивое развитие сельских территорий муниципального района Клявлинский Самарской области на 2014-2021 годы"</t>
  </si>
  <si>
    <t>Осуществление софинансирования  по реализации мероприятий по устойчивому развитию сельских территорий</t>
  </si>
  <si>
    <t>Коммунальное хозяйство</t>
  </si>
  <si>
    <t>Иные межбюджетные  трансферты бюджетам сельских поселений</t>
  </si>
  <si>
    <t>Обеспечение проведения выборов и референдумов</t>
  </si>
  <si>
    <t>Специальные расходы</t>
  </si>
  <si>
    <t>05005S2000</t>
  </si>
  <si>
    <t>Проведение выборов в представительные органы муниципального образования</t>
  </si>
  <si>
    <t>40000Z5550</t>
  </si>
  <si>
    <t>Поддержка государственных программ субъектов Российской Федерации и муниципальных программ формирования современной городской среды(расходы сверх софинансирования</t>
  </si>
  <si>
    <t>40000S0000</t>
  </si>
  <si>
    <t>40000S5550</t>
  </si>
  <si>
    <t>Долевое участие местного бюджета в софинансировании мероприятий,направленных на поддержку государственных программ субъектов Российской Федерации и муниципальных программ формирования современной городской среды (расходы сверх софинансирования)</t>
  </si>
  <si>
    <t>06002S0970</t>
  </si>
  <si>
    <t>Софинансирование местного бюджета мероприятий, направленных на создание в общеобразовательных организациях, расположенных в сельской местности, условий для занятий физической культурой и спортом (расходы сверх софинансирования)</t>
  </si>
  <si>
    <t>06002Z0970</t>
  </si>
  <si>
    <t>Создание в общеобразовательных организациях, расположенных в сельской местности, условий для занятий физической культурой и спортом (расходы сверх софинансирования)</t>
  </si>
  <si>
    <t>Поддержка государственных программ субъектов Российской Федерации и муниципальных программ формирования современной городской среды(расходы сверх софинансирования)</t>
  </si>
  <si>
    <t>0900S5670</t>
  </si>
  <si>
    <t>09000S0000</t>
  </si>
  <si>
    <t>Долевое участие местного бюджета в софинансировании мероприятий, направленных  на реализацию мероприятий по устойчивому развитию сельских территорий (расходы сверх софинансирования)</t>
  </si>
  <si>
    <t>Реализация мероприятий по устойчивому развитию сельских территорий (расходы сверх софинансирования)</t>
  </si>
  <si>
    <t>09000Z5670</t>
  </si>
  <si>
    <t>Здравоохранение</t>
  </si>
  <si>
    <t xml:space="preserve">Другие вопросы в области здравоохранения
</t>
  </si>
  <si>
    <t xml:space="preserve">Муниципальная программа «Формирование комфортной городской среды на территории муниципального района Клявлинский Самарской области на 2018-2024 годы» </t>
  </si>
  <si>
    <t>09000Z0000</t>
  </si>
  <si>
    <t>Муниципальная программа "Молодой семье- доступное жилье" на 2011-2022 г.г.</t>
  </si>
  <si>
    <t>Муниципальная программа "Управление делами в муниципальном районе Клявлинский на 2017-2022 годы"</t>
  </si>
  <si>
    <t>Муниципальная программа «Профилактика терроризма и экстремизма в муниципальном районе Клявлинский Самарской области  на 2018– 2022  годы»</t>
  </si>
  <si>
    <t>Иные выплаты населению</t>
  </si>
  <si>
    <t>Иные межбюджетные трансферты местным бюджетам из областного бюджета</t>
  </si>
  <si>
    <t>90000R5190</t>
  </si>
  <si>
    <t>Иные межбюджетные трансферты на поддержку отраслей культуры в рамках реализации мероприятий государственной  программы Самарской области "Развитие культуры в Самарской области на период до 2020 года", софинансирование которых осуществляется за счет средств федерального бюджета</t>
  </si>
  <si>
    <t>Предоставление субсидий из областного бюджета местным бюджетам в целях софинансирования расходых обязательств муниципальных образований по ремонту контейнерных площадок</t>
  </si>
  <si>
    <t>Софинансирование районного бюджета  мероприятий  по ремонту контейнерных площадок</t>
  </si>
  <si>
    <t>Охрана окружающей среды</t>
  </si>
  <si>
    <t>Сбор, удаление отходов и очистка сточных вод</t>
  </si>
  <si>
    <t>09000S5670</t>
  </si>
  <si>
    <t>Долевое участие местного бюджета в софинансировании мероприятий,направленных  на реализацию мероприятий по устойчивому развитию сельских территорий(расходы сверх софинансирования)</t>
  </si>
  <si>
    <t>Предоставление иных межбюджетных трансфертов из областного бюджета местным бюджетам на предоставление социальных выплат молодым семьям-участникам подпрограммы «Молодой семье – доступное жилье» до 2021 года государственной программы Самарской области «Развитие жилищного строительства в Самарской области» до 2021 года, изъявившим желание получить социальную выплату в 2019 году, имеющим трех и более детей и не вошедшим в список претендентов на получение социальной выплаты в 2019 году</t>
  </si>
  <si>
    <t>Иные межбюджетные трансферты из областного бюджета  местным бюджетам на исполнение органами местного смоуправления Сам. обл. актов гос.органов по обеспечению жилыми помещениями детей-сирот и детей ,оставшихся без попечения родителей</t>
  </si>
  <si>
    <t>Закупка товаров, работ и услуг для государственных (муниципальных) нужд</t>
  </si>
  <si>
    <t>Другие вопросы в области охраны окружающей среды</t>
  </si>
  <si>
    <t>Предоставление субсидий городским округам и муниципальным районам Самарской области на поддержку муниципальных программ развития СОНКО</t>
  </si>
  <si>
    <t>Расходы местных бюджетов, в том числе осуществляемые за счет средств, поступающих из  областного бюджета, а также расходование средств резервных фондов</t>
  </si>
  <si>
    <t>Другие вопросы в области социальной политики</t>
  </si>
  <si>
    <t>43000S0000</t>
  </si>
  <si>
    <t>43000S4040</t>
  </si>
  <si>
    <t>Осуществление софинансирования местным бюджетом мероприятий  на поддержку муниципальных программ развития СОНКО</t>
  </si>
  <si>
    <t>Субсидии на осуществление капитальных вложений в объекты капитального строительства государственной (муниципальной) собственности автономным учреждениям</t>
  </si>
  <si>
    <t>90 2 00 00000</t>
  </si>
  <si>
    <t>90 4 00 00000</t>
  </si>
  <si>
    <t>90 5 00 00000</t>
  </si>
  <si>
    <t>90 7 00 00000</t>
  </si>
  <si>
    <t>90 8 00 00000</t>
  </si>
  <si>
    <t>90 6 00 00000</t>
  </si>
  <si>
    <t>Непрограммные направления расходов местного бюджета в сфере охраны окружающей среды</t>
  </si>
  <si>
    <t>Непрограммные направления расходов  местного бюджета в сфере социальной политики и здравоохранения</t>
  </si>
  <si>
    <t>Непрограммные направления расходов  местного бюджета  в области национальной экономики</t>
  </si>
  <si>
    <t>Непрограммные направления  расходов  местного бюджета в сфере жилищно-коммунального хозяйства</t>
  </si>
  <si>
    <t>Непрограммные направления  расходов местного бюджета в сфере образования</t>
  </si>
  <si>
    <t>Непрограммные направления  расходов  местного бюджета  в области культуры и кинематографии</t>
  </si>
  <si>
    <t>Непрограммные направления местного бюджета  в области общегосударственных вопросов, национальной обороны, национальной безопасности и правоохранительной деятельности, а также в сфере средств массовой информации и межбюджетных отношений</t>
  </si>
  <si>
    <t>Сумма, тыс. руб.</t>
  </si>
  <si>
    <t>Условно утвержденные расходы</t>
  </si>
  <si>
    <t>Судебная система</t>
  </si>
  <si>
    <t>Наименование  раздела, подраздела расходов</t>
  </si>
  <si>
    <t>Прочие межбюджетные трансферты общего характера</t>
  </si>
  <si>
    <t>Обслуживание государственного (муниципального) внутреннего долга</t>
  </si>
  <si>
    <t>Муниципальное казенное учреждение "Управление финансами муниципального района Клявлинский Самарской области"</t>
  </si>
  <si>
    <t>Муниципальное учреждение-Комитет по управлению муниципальным имуществом администрации муниципального района Клявлинский Самарской области</t>
  </si>
  <si>
    <t>Администрация муниципального района Клявлинский Самарской области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</si>
  <si>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</si>
  <si>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ОБСЛУЖИВАНИЕ ГОСУДАРСТВЕННОГО  (МУНИЦИПАЛЬНОГО) ДОЛГА</t>
  </si>
  <si>
    <t>МЕЖБЮДЖЕТНЫЕ ТРАНСФЕРТЫ ОБЩЕГО ХАРАКТЕРА БЮДЖЕТАМ БЮДЖЕТНОЙ СИСТЕМЫ РОССИЙСКОЙ ФЕДЕРАЦИИ</t>
  </si>
  <si>
    <t>п/п</t>
  </si>
  <si>
    <t>всего ц.</t>
  </si>
  <si>
    <t>0707</t>
  </si>
  <si>
    <t>Другие вопросы в области образования</t>
  </si>
  <si>
    <t xml:space="preserve"> Счетная палата муниципального района Клявлинский Самарской области</t>
  </si>
  <si>
    <t>Муниципальная программа «Формирование комфортной городской среды на территории муниципального района Клявлинский Самарской области на 2018-2024 годы»</t>
  </si>
  <si>
    <t>2025 год</t>
  </si>
  <si>
    <t>в том числе за счет безвозмезд-ных поступлений имеющие целевое назначение из вышестоящих бюджетов</t>
  </si>
  <si>
    <t>Муниципальная программа "Управление имуществом муниципального района Клявлинский на 2019-2026 годы"</t>
  </si>
  <si>
    <t>Муниципальная программа "Устойчивое развитие сельских территорий муниципального района Клявлинский Самарской области на 2019-2026 годы"</t>
  </si>
  <si>
    <t>Муниципальная программа "Профилактика правонарушений и обеспечение общественной безопасности в муниципальном районе Клявлинский на 2020-2026 годы"</t>
  </si>
  <si>
    <t>Муниципальная программа «Комплексное развитие сельских территорий муниципального района Клявлинский Самарской области на 2020-2026 годы»</t>
  </si>
  <si>
    <t>Муниципальная программа "Природоохранные мероприятия на территории муниципального района Клявлинский  на 2015-2026 года"</t>
  </si>
  <si>
    <t>Муниципальная программа "Природоохранные мероприятия на территории муниципального района Клявлинский  на 2023-2027 года"</t>
  </si>
  <si>
    <t>Муниципальная программа "Комплексное развитие сельских территорий муниципального района Клявлинский Самарской области на 2020-2026 годы"</t>
  </si>
  <si>
    <t>на 2024 год и плановый период 2025 и 2026 годов"</t>
  </si>
  <si>
    <t>2026 год</t>
  </si>
  <si>
    <t xml:space="preserve">Распределение бюджетных ассигнований по целевым статьям (муниципальным программам и непрограммным направлениям деятельности), группам (группам и подгруппам) видов расходов классификации расходов бюджета муниципального района Клявлинский Самарской области на  плановый период 2025-2026  годов. </t>
  </si>
  <si>
    <t>на  2024 год и плановый период 2025 и 2026 годов"</t>
  </si>
  <si>
    <t xml:space="preserve">Распределение бюджетных ассигнований по разделам, подразделам
 классификации расходов бюджетов муниципального района Клявлинский Самарской области  на плановый период 2025-2026  годов </t>
  </si>
  <si>
    <t xml:space="preserve">Ведомственная структура расходов бюджета муниципального района Клявлинский Самарской области  на плановый период 2025-2026 годов  
  </t>
  </si>
  <si>
    <t>Муниципальная программа "Управление муниципальными финансами и развитие межбюджетных отношений на 2018-2027годы"</t>
  </si>
  <si>
    <t>Муниципальная программа "Управление имуществом муниципального района Клявлинский на 2019-2027 годы"</t>
  </si>
  <si>
    <t>Муниципальная программа "Снижение административных барьеров, повышение качества предоставления государственных и муниципальных услуг" на базе "Многофункционального центра предоставления государственных и муниципальных услуг" муниципального района Клявлинский Самарской области на 2012-2027 годы"</t>
  </si>
  <si>
    <t>Муниципальная программа "Модернизация и развитие автомобильных дорог общего пользования местного значения вне границ населенных пунктов в границах муниципального района Клявлинский Самарской области на 2014-2027 годы"</t>
  </si>
  <si>
    <t>Муниципальная программа  "Поддержка и развитие малого и среднего предпринимательства на территории муниципального района Клявлинский Самарской области"  на 2023 - 2027 годы</t>
  </si>
  <si>
    <t>Муниципальная программа "Развитие культуры, молодежной политики и спорта муниципального района Клявлинский до 2027  года"</t>
  </si>
  <si>
    <t>Муниципальная программа "Развитие культуры, молодежной политики и спорта муниципального района Клявлинский до 2027 года"</t>
  </si>
  <si>
    <t>Муниципальная программа "Профилактика правонарушений и обеспечение общественной безопасности в муниципальном районе Клявлинский на 2020-2027 годы"</t>
  </si>
  <si>
    <t>Муниципальная программа "Поддержка социально ориентированных некоммерческих организаций в муниципальном районе Клявлинский" на 2019-2027 годы</t>
  </si>
  <si>
    <t>Муниципальная программа "Развитие физической культуры и спорта муниципального района Клявлинский на период до 2027 года"</t>
  </si>
  <si>
    <t>Муниципальная программа "Развитие муниципального управления и эффективная деятельность органов местного самоуправления в  муниципальном районе Клявлинский Самарской области на 2024 – 2030 годы"</t>
  </si>
  <si>
    <t>Муниципальная программа "Управление делами в муниципальном районе Клявлинский на 2017-2027 годы"</t>
  </si>
  <si>
    <t>Муниципальная программа "Поддержка и развитие районной газеты "Знамя Родины" на 2014-2027 годы"</t>
  </si>
  <si>
    <t>Муниципальная программа "Профилактика терроризма и экстремизма в муниципальном районе Клявлинский Самарской области  на 2018– 2027  годы»"</t>
  </si>
  <si>
    <t>Муниципальная программа "Обеспечение организации образовательного процесса в общеобразовательных учреждениях, расположенных на территории муниципального района Клявлинский Самарской области" на 2013-2027 годы</t>
  </si>
  <si>
    <t>Муниципальная программа "Профилактика терроризма и экстремизма в муниципальном районе Клявлинский Самарской области  на 2018– 2027 годы"</t>
  </si>
  <si>
    <t>Муниципальная программа  "Поддержка и развитие малого и среднего предпринимательства на территории муниципального района Клявлинский Самарской области" на 2023 - 2027 годы</t>
  </si>
  <si>
    <t>Муниципальная программа "Развитие муниципального пассажирского транспорта и транспортной инфраструктуры в муниципальном районе Клявлинский на 2013-2027  годы"</t>
  </si>
  <si>
    <t>Муниципальная программа "Развитие сельского хозяйства и регулирования рынков сельскохозяйственной продукции, сырья и продовольствия в муниципальном районе Клявлинский на 2019-2027 годы"</t>
  </si>
  <si>
    <t>Муниципальная программа "Создание благоприятных условий в целях привлечения медицинских работников для работы в государственных бюджетных учреждениях здравоохранения, расположенных на территории муниципального района Клявлинский Самарской области на 2019-2027 годы"</t>
  </si>
  <si>
    <t>Муниципальная программа "Улучшение условий охраны труда в муниципальном районе Клявлинский Самарской области на 2021-2027 годы"</t>
  </si>
  <si>
    <t>Муниципальная программа "Создание условий для эффективного осуществления полномочий Счетной палатой муниципального района Клявлинский Самарской области на 2021-2027 годы"</t>
  </si>
  <si>
    <t>Муниципальная программа "Управление муниципальными финансами и развитие межбюджетных отношений на 2018-2027 годы"</t>
  </si>
  <si>
    <t>Муниципальная программа "Развитие муниципального пассажирского транспорта и транспортной инфраструктуры в муниципальном районе Клявлинский на 2013-2027 годы"</t>
  </si>
  <si>
    <t>Муниципальная программа "Молодой семье - доступное жилье на территории муниципального района Клявлинский Самарской области" на 2024 - 2028 годы</t>
  </si>
  <si>
    <t>Муниципальная программа «Развитие физической культуры и спорта муниципального района Клявлинский на период до 2027 года»</t>
  </si>
  <si>
    <t>Муниципальная программа  "Защита населения и территории муниципального района Клявлинский от чрезвычайных ситуаций, обеспечение пожарной безопасности и безопасности людей на водных объектах на 2021-2027 годы"</t>
  </si>
  <si>
    <t>Рз</t>
  </si>
  <si>
    <t>ПР</t>
  </si>
  <si>
    <t>01</t>
  </si>
  <si>
    <t>00</t>
  </si>
  <si>
    <t>02</t>
  </si>
  <si>
    <t>04</t>
  </si>
  <si>
    <t>Муниципальная программа "Природоохранные мероприятия на территории муниципального района Клявлинский  на 2023-2027 гг."</t>
  </si>
  <si>
    <t>800</t>
  </si>
  <si>
    <t>850</t>
  </si>
  <si>
    <t>300</t>
  </si>
  <si>
    <t>320</t>
  </si>
  <si>
    <t>05</t>
  </si>
  <si>
    <t>06</t>
  </si>
  <si>
    <t>11</t>
  </si>
  <si>
    <t>13</t>
  </si>
  <si>
    <t>Стипендии</t>
  </si>
  <si>
    <t>08</t>
  </si>
  <si>
    <t>09</t>
  </si>
  <si>
    <t>12</t>
  </si>
  <si>
    <t>810</t>
  </si>
  <si>
    <t>03</t>
  </si>
  <si>
    <t>Муниципальная программа "Формирование комфортной городской среды на территории муниципального района Клявлинский Самарской области на 2018-2024 годы"</t>
  </si>
  <si>
    <t>200</t>
  </si>
  <si>
    <t>240</t>
  </si>
  <si>
    <t>07</t>
  </si>
  <si>
    <t>Муниципальная программа "Развитие культуры, молодежной политики и спорта муниципального района Клявлинский  до 2027 года"</t>
  </si>
  <si>
    <t>10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</si>
  <si>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</si>
  <si>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>14</t>
  </si>
  <si>
    <t>Распределение бюджетных ассигнований  по разделам, подразделам,  целевым статьям (муниципальным программам и непрограммным направлениям деятельности), группам (группам и подгруппам) видов расходов классификации расходов бюджета  муниципального района Клявлинский Самарской области на плановый период 2025-2026 годов.</t>
  </si>
  <si>
    <t>"</t>
  </si>
  <si>
    <t>10) Приложение 9 к Решению изложить в следующей редакции:                                                                                                                                                                                    "Приложение 9</t>
  </si>
  <si>
    <t xml:space="preserve">  "Приложение 9</t>
  </si>
  <si>
    <t>к решению Собрания представителей</t>
  </si>
  <si>
    <t xml:space="preserve"> </t>
  </si>
  <si>
    <t>Субсидии бюджетным учреждениям</t>
  </si>
  <si>
    <t>8) Приложение 5 к Решению изложить в следующей редакции:                                                                                                                                                                                              "Приложение 5</t>
  </si>
  <si>
    <t xml:space="preserve">12) Приложение 9 к Решению изложить в следующей редакции:      </t>
  </si>
  <si>
    <t>10) Приложение 7 к Решению изложить в следующей редакции:                                                                                                                                                                              "Приложение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</si>
</sst>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_-* #,##0.00_р_._-;\-* #,##0.00_р_._-;_-* &quot;-&quot;??_р_._-;_-@_-"/>
    <numFmt numFmtId="165" formatCode="0000"/>
    <numFmt numFmtId="166" formatCode="#,##0.000"/>
    <numFmt numFmtId="167" formatCode="_(* #,##0.00_);_(* \(#,##0.00\);_(* &quot;-&quot;??_);_(@_)"/>
    <numFmt numFmtId="168" formatCode="000"/>
    <numFmt numFmtId="169" formatCode="0000000000"/>
    <numFmt numFmtId="170" formatCode="_(* #,##0.000_);_(* \(#,##0.000\);_(* &quot;-&quot;??_);_(@_)"/>
    <numFmt numFmtId="171" formatCode="_-* #,##0.00\ &quot;грн.&quot;_-;\-* #,##0.00\ &quot;грн.&quot;_-;_-* &quot;-&quot;??\ &quot;грн.&quot;_-;_-@_-"/>
    <numFmt numFmtId="172" formatCode="_-* #,##0.00\ _г_р_н_._-;\-* #,##0.00\ _г_р_н_._-;_-* &quot;-&quot;??\ _г_р_н_._-;_-@_-"/>
    <numFmt numFmtId="173" formatCode="000000"/>
  </numFmts>
  <fonts count="22" x14ac:knownFonts="1"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8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Arial Cyr"/>
      <family val="2"/>
      <charset val="204"/>
    </font>
    <font>
      <sz val="11"/>
      <name val="Arial Cyr"/>
      <family val="2"/>
      <charset val="204"/>
    </font>
    <font>
      <b/>
      <sz val="8"/>
      <color indexed="81"/>
      <name val="Tahoma"/>
      <family val="2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b/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0"/>
      <color theme="1"/>
      <name val="Arial Cyr"/>
      <family val="2"/>
      <charset val="204"/>
    </font>
    <font>
      <b/>
      <sz val="10"/>
      <name val="Arial Cyr"/>
      <family val="2"/>
      <charset val="204"/>
    </font>
    <font>
      <sz val="8"/>
      <name val="Arial Cyr"/>
      <family val="2"/>
      <charset val="204"/>
    </font>
    <font>
      <sz val="10"/>
      <color theme="0"/>
      <name val="Times New Roman"/>
      <family val="1"/>
      <charset val="204"/>
    </font>
    <font>
      <sz val="10"/>
      <color theme="0"/>
      <name val="Arial"/>
      <family val="2"/>
      <charset val="204"/>
    </font>
    <font>
      <b/>
      <sz val="10"/>
      <color theme="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47">
    <xf numFmtId="0" fontId="0" fillId="0" borderId="0"/>
    <xf numFmtId="0" fontId="2" fillId="0" borderId="0"/>
    <xf numFmtId="0" fontId="4" fillId="0" borderId="0"/>
    <xf numFmtId="0" fontId="2" fillId="0" borderId="0"/>
    <xf numFmtId="0" fontId="6" fillId="0" borderId="0"/>
    <xf numFmtId="167" fontId="2" fillId="0" borderId="0" applyFont="0" applyFill="0" applyBorder="0" applyAlignment="0" applyProtection="0"/>
    <xf numFmtId="164" fontId="2" fillId="0" borderId="0" applyFill="0" applyBorder="0" applyAlignment="0" applyProtection="0"/>
    <xf numFmtId="0" fontId="2" fillId="0" borderId="0"/>
    <xf numFmtId="171" fontId="10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9" fontId="2" fillId="0" borderId="0" applyFont="0" applyFill="0" applyBorder="0" applyAlignment="0" applyProtection="0"/>
    <xf numFmtId="164" fontId="10" fillId="0" borderId="0" applyFont="0" applyFill="0" applyBorder="0" applyAlignment="0" applyProtection="0"/>
    <xf numFmtId="172" fontId="10" fillId="0" borderId="0" applyFont="0" applyFill="0" applyBorder="0" applyAlignment="0" applyProtection="0"/>
  </cellStyleXfs>
  <cellXfs count="259">
    <xf numFmtId="0" fontId="0" fillId="0" borderId="0" xfId="0"/>
    <xf numFmtId="49" fontId="7" fillId="0" borderId="0" xfId="4" applyNumberFormat="1" applyFont="1" applyFill="1"/>
    <xf numFmtId="0" fontId="0" fillId="0" borderId="0" xfId="0" applyFill="1"/>
    <xf numFmtId="0" fontId="6" fillId="0" borderId="0" xfId="4" applyFill="1"/>
    <xf numFmtId="0" fontId="6" fillId="0" borderId="0" xfId="4"/>
    <xf numFmtId="49" fontId="7" fillId="0" borderId="0" xfId="4" applyNumberFormat="1" applyFont="1"/>
    <xf numFmtId="166" fontId="3" fillId="2" borderId="8" xfId="4" applyNumberFormat="1" applyFont="1" applyFill="1" applyBorder="1"/>
    <xf numFmtId="0" fontId="0" fillId="2" borderId="0" xfId="0" applyFill="1"/>
    <xf numFmtId="166" fontId="3" fillId="2" borderId="1" xfId="4" applyNumberFormat="1" applyFont="1" applyFill="1" applyBorder="1"/>
    <xf numFmtId="0" fontId="3" fillId="2" borderId="1" xfId="1" applyNumberFormat="1" applyFont="1" applyFill="1" applyBorder="1" applyAlignment="1" applyProtection="1">
      <alignment horizontal="left" vertical="distributed" wrapText="1"/>
      <protection hidden="1"/>
    </xf>
    <xf numFmtId="0" fontId="6" fillId="0" borderId="0" xfId="4" applyFill="1" applyBorder="1"/>
    <xf numFmtId="0" fontId="3" fillId="2" borderId="3" xfId="1" applyNumberFormat="1" applyFont="1" applyFill="1" applyBorder="1" applyAlignment="1" applyProtection="1">
      <alignment horizontal="left" vertical="distributed" wrapText="1"/>
      <protection hidden="1"/>
    </xf>
    <xf numFmtId="0" fontId="0" fillId="3" borderId="0" xfId="0" applyFill="1"/>
    <xf numFmtId="0" fontId="12" fillId="0" borderId="0" xfId="0" applyFont="1"/>
    <xf numFmtId="0" fontId="13" fillId="2" borderId="1" xfId="2" applyFont="1" applyFill="1" applyBorder="1" applyAlignment="1" applyProtection="1">
      <alignment wrapText="1"/>
    </xf>
    <xf numFmtId="0" fontId="0" fillId="4" borderId="0" xfId="0" applyFill="1"/>
    <xf numFmtId="0" fontId="6" fillId="2" borderId="0" xfId="4" applyFill="1"/>
    <xf numFmtId="166" fontId="3" fillId="2" borderId="16" xfId="4" applyNumberFormat="1" applyFont="1" applyFill="1" applyBorder="1"/>
    <xf numFmtId="166" fontId="5" fillId="2" borderId="1" xfId="4" applyNumberFormat="1" applyFont="1" applyFill="1" applyBorder="1"/>
    <xf numFmtId="49" fontId="7" fillId="2" borderId="0" xfId="4" applyNumberFormat="1" applyFont="1" applyFill="1"/>
    <xf numFmtId="0" fontId="3" fillId="2" borderId="10" xfId="1" applyNumberFormat="1" applyFont="1" applyFill="1" applyBorder="1" applyAlignment="1" applyProtection="1">
      <alignment horizontal="left" vertical="distributed" wrapText="1"/>
      <protection hidden="1"/>
    </xf>
    <xf numFmtId="0" fontId="3" fillId="2" borderId="15" xfId="1" applyNumberFormat="1" applyFont="1" applyFill="1" applyBorder="1" applyAlignment="1" applyProtection="1">
      <alignment horizontal="left" vertical="distributed" wrapText="1"/>
      <protection hidden="1"/>
    </xf>
    <xf numFmtId="49" fontId="6" fillId="2" borderId="0" xfId="4" applyNumberFormat="1" applyFont="1" applyFill="1" applyAlignment="1">
      <alignment vertical="distributed" wrapText="1"/>
    </xf>
    <xf numFmtId="166" fontId="6" fillId="2" borderId="0" xfId="4" applyNumberFormat="1" applyFont="1" applyFill="1"/>
    <xf numFmtId="166" fontId="3" fillId="2" borderId="0" xfId="4" applyNumberFormat="1" applyFont="1" applyFill="1"/>
    <xf numFmtId="0" fontId="14" fillId="2" borderId="1" xfId="3" applyNumberFormat="1" applyFont="1" applyFill="1" applyBorder="1" applyAlignment="1" applyProtection="1">
      <alignment horizontal="left" wrapText="1"/>
      <protection hidden="1"/>
    </xf>
    <xf numFmtId="170" fontId="14" fillId="2" borderId="1" xfId="5" applyNumberFormat="1" applyFont="1" applyFill="1" applyBorder="1" applyAlignment="1" applyProtection="1">
      <alignment horizontal="right" wrapText="1"/>
      <protection hidden="1"/>
    </xf>
    <xf numFmtId="0" fontId="13" fillId="2" borderId="7" xfId="3" applyFont="1" applyFill="1" applyBorder="1" applyAlignment="1"/>
    <xf numFmtId="0" fontId="15" fillId="2" borderId="0" xfId="0" applyFont="1" applyFill="1"/>
    <xf numFmtId="166" fontId="14" fillId="2" borderId="1" xfId="3" applyNumberFormat="1" applyFont="1" applyFill="1" applyBorder="1" applyAlignment="1" applyProtection="1">
      <alignment horizontal="center" wrapText="1"/>
      <protection hidden="1"/>
    </xf>
    <xf numFmtId="165" fontId="14" fillId="2" borderId="1" xfId="3" applyNumberFormat="1" applyFont="1" applyFill="1" applyBorder="1" applyAlignment="1" applyProtection="1">
      <alignment horizontal="center" wrapText="1"/>
      <protection hidden="1"/>
    </xf>
    <xf numFmtId="0" fontId="14" fillId="2" borderId="1" xfId="2" applyFont="1" applyFill="1" applyBorder="1" applyAlignment="1" applyProtection="1">
      <alignment wrapText="1"/>
    </xf>
    <xf numFmtId="166" fontId="5" fillId="2" borderId="3" xfId="1" applyNumberFormat="1" applyFont="1" applyFill="1" applyBorder="1" applyAlignment="1" applyProtection="1">
      <alignment horizontal="right" wrapText="1"/>
      <protection hidden="1"/>
    </xf>
    <xf numFmtId="166" fontId="14" fillId="2" borderId="3" xfId="1" applyNumberFormat="1" applyFont="1" applyFill="1" applyBorder="1" applyAlignment="1" applyProtection="1">
      <alignment horizontal="right" wrapText="1"/>
      <protection hidden="1"/>
    </xf>
    <xf numFmtId="165" fontId="13" fillId="2" borderId="1" xfId="3" applyNumberFormat="1" applyFont="1" applyFill="1" applyBorder="1" applyAlignment="1" applyProtection="1">
      <alignment horizontal="center" wrapText="1"/>
      <protection hidden="1"/>
    </xf>
    <xf numFmtId="166" fontId="13" fillId="2" borderId="3" xfId="1" applyNumberFormat="1" applyFont="1" applyFill="1" applyBorder="1" applyAlignment="1" applyProtection="1">
      <alignment horizontal="right" wrapText="1"/>
      <protection hidden="1"/>
    </xf>
    <xf numFmtId="0" fontId="16" fillId="2" borderId="0" xfId="4" applyFont="1" applyFill="1" applyBorder="1" applyAlignment="1"/>
    <xf numFmtId="49" fontId="16" fillId="2" borderId="0" xfId="4" applyNumberFormat="1" applyFont="1" applyFill="1" applyBorder="1" applyAlignment="1">
      <alignment vertical="distributed"/>
    </xf>
    <xf numFmtId="166" fontId="16" fillId="2" borderId="0" xfId="4" applyNumberFormat="1" applyFont="1" applyFill="1" applyBorder="1"/>
    <xf numFmtId="166" fontId="13" fillId="2" borderId="0" xfId="4" applyNumberFormat="1" applyFont="1" applyFill="1" applyBorder="1"/>
    <xf numFmtId="0" fontId="16" fillId="2" borderId="0" xfId="4" applyFont="1" applyFill="1" applyAlignment="1"/>
    <xf numFmtId="49" fontId="16" fillId="2" borderId="0" xfId="4" applyNumberFormat="1" applyFont="1" applyFill="1" applyAlignment="1">
      <alignment vertical="distributed"/>
    </xf>
    <xf numFmtId="166" fontId="16" fillId="2" borderId="0" xfId="4" applyNumberFormat="1" applyFont="1" applyFill="1"/>
    <xf numFmtId="166" fontId="13" fillId="2" borderId="0" xfId="4" applyNumberFormat="1" applyFont="1" applyFill="1"/>
    <xf numFmtId="0" fontId="14" fillId="2" borderId="1" xfId="3" applyNumberFormat="1" applyFont="1" applyFill="1" applyBorder="1" applyAlignment="1" applyProtection="1">
      <alignment horizontal="center" wrapText="1"/>
      <protection hidden="1"/>
    </xf>
    <xf numFmtId="49" fontId="14" fillId="2" borderId="1" xfId="2" applyNumberFormat="1" applyFont="1" applyFill="1" applyBorder="1" applyAlignment="1" applyProtection="1">
      <alignment wrapText="1"/>
    </xf>
    <xf numFmtId="0" fontId="3" fillId="2" borderId="1" xfId="2" applyFont="1" applyFill="1" applyBorder="1" applyAlignment="1" applyProtection="1">
      <alignment wrapText="1"/>
    </xf>
    <xf numFmtId="0" fontId="5" fillId="2" borderId="1" xfId="2" applyFont="1" applyFill="1" applyBorder="1" applyAlignment="1" applyProtection="1">
      <alignment wrapText="1"/>
    </xf>
    <xf numFmtId="0" fontId="6" fillId="0" borderId="0" xfId="4" applyFont="1" applyFill="1"/>
    <xf numFmtId="0" fontId="6" fillId="2" borderId="0" xfId="4" applyFont="1" applyFill="1"/>
    <xf numFmtId="166" fontId="3" fillId="2" borderId="9" xfId="4" applyNumberFormat="1" applyFont="1" applyFill="1" applyBorder="1"/>
    <xf numFmtId="166" fontId="3" fillId="2" borderId="18" xfId="4" applyNumberFormat="1" applyFont="1" applyFill="1" applyBorder="1"/>
    <xf numFmtId="166" fontId="3" fillId="2" borderId="6" xfId="4" applyNumberFormat="1" applyFont="1" applyFill="1" applyBorder="1"/>
    <xf numFmtId="166" fontId="5" fillId="2" borderId="6" xfId="4" applyNumberFormat="1" applyFont="1" applyFill="1" applyBorder="1"/>
    <xf numFmtId="0" fontId="3" fillId="2" borderId="6" xfId="1" applyNumberFormat="1" applyFont="1" applyFill="1" applyBorder="1" applyAlignment="1" applyProtection="1">
      <alignment horizontal="left" vertical="distributed" wrapText="1"/>
      <protection hidden="1"/>
    </xf>
    <xf numFmtId="166" fontId="3" fillId="2" borderId="17" xfId="4" applyNumberFormat="1" applyFont="1" applyFill="1" applyBorder="1"/>
    <xf numFmtId="166" fontId="5" fillId="2" borderId="18" xfId="4" applyNumberFormat="1" applyFont="1" applyFill="1" applyBorder="1"/>
    <xf numFmtId="0" fontId="5" fillId="2" borderId="1" xfId="1" applyNumberFormat="1" applyFont="1" applyFill="1" applyBorder="1" applyAlignment="1" applyProtection="1">
      <alignment horizontal="left" vertical="distributed" wrapText="1"/>
      <protection hidden="1"/>
    </xf>
    <xf numFmtId="166" fontId="5" fillId="2" borderId="9" xfId="4" applyNumberFormat="1" applyFont="1" applyFill="1" applyBorder="1"/>
    <xf numFmtId="166" fontId="5" fillId="2" borderId="4" xfId="4" applyNumberFormat="1" applyFont="1" applyFill="1" applyBorder="1"/>
    <xf numFmtId="0" fontId="5" fillId="2" borderId="6" xfId="1" applyNumberFormat="1" applyFont="1" applyFill="1" applyBorder="1" applyAlignment="1" applyProtection="1">
      <alignment horizontal="left" vertical="distributed" wrapText="1"/>
      <protection hidden="1"/>
    </xf>
    <xf numFmtId="166" fontId="18" fillId="2" borderId="0" xfId="4" applyNumberFormat="1" applyFont="1" applyFill="1"/>
    <xf numFmtId="0" fontId="12" fillId="2" borderId="0" xfId="0" applyFont="1" applyFill="1"/>
    <xf numFmtId="0" fontId="17" fillId="0" borderId="0" xfId="4" applyFont="1"/>
    <xf numFmtId="0" fontId="3" fillId="2" borderId="0" xfId="3" applyFont="1" applyFill="1" applyBorder="1" applyAlignment="1"/>
    <xf numFmtId="0" fontId="3" fillId="2" borderId="0" xfId="1" applyFont="1" applyFill="1" applyBorder="1" applyAlignment="1"/>
    <xf numFmtId="0" fontId="17" fillId="2" borderId="4" xfId="4" applyFont="1" applyFill="1" applyBorder="1"/>
    <xf numFmtId="0" fontId="3" fillId="2" borderId="1" xfId="4" applyFont="1" applyFill="1" applyBorder="1" applyAlignment="1">
      <alignment horizontal="left"/>
    </xf>
    <xf numFmtId="0" fontId="2" fillId="2" borderId="0" xfId="0" applyFont="1" applyFill="1" applyProtection="1"/>
    <xf numFmtId="0" fontId="5" fillId="2" borderId="1" xfId="2" applyFont="1" applyFill="1" applyBorder="1" applyAlignment="1" applyProtection="1">
      <alignment horizontal="left" wrapText="1"/>
    </xf>
    <xf numFmtId="0" fontId="5" fillId="2" borderId="6" xfId="2" applyFont="1" applyFill="1" applyBorder="1" applyAlignment="1" applyProtection="1">
      <alignment horizontal="left" wrapText="1"/>
    </xf>
    <xf numFmtId="0" fontId="3" fillId="2" borderId="1" xfId="2" applyFont="1" applyFill="1" applyBorder="1" applyAlignment="1" applyProtection="1">
      <alignment horizontal="left" wrapText="1"/>
    </xf>
    <xf numFmtId="0" fontId="3" fillId="2" borderId="6" xfId="2" applyFont="1" applyFill="1" applyBorder="1" applyAlignment="1" applyProtection="1">
      <alignment horizontal="left" wrapText="1"/>
    </xf>
    <xf numFmtId="0" fontId="3" fillId="2" borderId="1" xfId="1" applyNumberFormat="1" applyFont="1" applyFill="1" applyBorder="1" applyAlignment="1" applyProtection="1">
      <alignment horizontal="center" vertical="distributed" wrapText="1"/>
      <protection hidden="1"/>
    </xf>
    <xf numFmtId="0" fontId="3" fillId="2" borderId="0" xfId="1" applyFont="1" applyFill="1" applyBorder="1" applyAlignment="1" applyProtection="1"/>
    <xf numFmtId="168" fontId="5" fillId="2" borderId="1" xfId="1" applyNumberFormat="1" applyFont="1" applyFill="1" applyBorder="1" applyAlignment="1" applyProtection="1">
      <alignment horizontal="center" vertical="distributed"/>
      <protection hidden="1"/>
    </xf>
    <xf numFmtId="0" fontId="0" fillId="0" borderId="0" xfId="0" applyFont="1" applyFill="1"/>
    <xf numFmtId="0" fontId="0" fillId="2" borderId="0" xfId="0" applyFont="1" applyFill="1"/>
    <xf numFmtId="0" fontId="17" fillId="0" borderId="0" xfId="4" applyFont="1" applyFill="1"/>
    <xf numFmtId="0" fontId="3" fillId="2" borderId="0" xfId="2" applyFont="1" applyFill="1" applyAlignment="1" applyProtection="1">
      <alignment wrapText="1"/>
    </xf>
    <xf numFmtId="165" fontId="3" fillId="2" borderId="2" xfId="3" applyNumberFormat="1" applyFont="1" applyFill="1" applyBorder="1" applyAlignment="1" applyProtection="1">
      <alignment wrapText="1"/>
      <protection hidden="1"/>
    </xf>
    <xf numFmtId="0" fontId="3" fillId="2" borderId="2" xfId="1" applyNumberFormat="1" applyFont="1" applyFill="1" applyBorder="1" applyAlignment="1" applyProtection="1">
      <alignment horizontal="center" wrapText="1"/>
      <protection hidden="1"/>
    </xf>
    <xf numFmtId="0" fontId="3" fillId="2" borderId="0" xfId="1" applyFont="1" applyFill="1" applyBorder="1" applyAlignment="1" applyProtection="1">
      <alignment horizontal="center"/>
    </xf>
    <xf numFmtId="166" fontId="5" fillId="2" borderId="3" xfId="1" applyNumberFormat="1" applyFont="1" applyFill="1" applyBorder="1" applyAlignment="1" applyProtection="1">
      <alignment horizontal="center" wrapText="1"/>
      <protection hidden="1"/>
    </xf>
    <xf numFmtId="165" fontId="5" fillId="2" borderId="1" xfId="3" applyNumberFormat="1" applyFont="1" applyFill="1" applyBorder="1" applyAlignment="1" applyProtection="1">
      <alignment horizontal="center" wrapText="1"/>
      <protection hidden="1"/>
    </xf>
    <xf numFmtId="169" fontId="5" fillId="2" borderId="1" xfId="1" applyNumberFormat="1" applyFont="1" applyFill="1" applyBorder="1" applyAlignment="1" applyProtection="1">
      <alignment horizontal="center" wrapText="1"/>
      <protection hidden="1"/>
    </xf>
    <xf numFmtId="165" fontId="3" fillId="2" borderId="1" xfId="3" applyNumberFormat="1" applyFont="1" applyFill="1" applyBorder="1" applyAlignment="1" applyProtection="1">
      <alignment horizontal="center" wrapText="1"/>
      <protection hidden="1"/>
    </xf>
    <xf numFmtId="169" fontId="3" fillId="2" borderId="1" xfId="1" applyNumberFormat="1" applyFont="1" applyFill="1" applyBorder="1" applyAlignment="1" applyProtection="1">
      <alignment horizontal="center" wrapText="1"/>
      <protection hidden="1"/>
    </xf>
    <xf numFmtId="0" fontId="3" fillId="2" borderId="1" xfId="1" applyNumberFormat="1" applyFont="1" applyFill="1" applyBorder="1" applyAlignment="1" applyProtection="1">
      <alignment horizontal="center" wrapText="1"/>
      <protection hidden="1"/>
    </xf>
    <xf numFmtId="165" fontId="3" fillId="2" borderId="1" xfId="3" applyNumberFormat="1" applyFont="1" applyFill="1" applyBorder="1" applyAlignment="1" applyProtection="1">
      <alignment horizontal="distributed" wrapText="1"/>
      <protection hidden="1"/>
    </xf>
    <xf numFmtId="169" fontId="3" fillId="2" borderId="1" xfId="1" applyNumberFormat="1" applyFont="1" applyFill="1" applyBorder="1" applyAlignment="1" applyProtection="1">
      <alignment horizontal="distributed" wrapText="1"/>
      <protection hidden="1"/>
    </xf>
    <xf numFmtId="0" fontId="3" fillId="2" borderId="1" xfId="1" applyNumberFormat="1" applyFont="1" applyFill="1" applyBorder="1" applyAlignment="1" applyProtection="1">
      <alignment horizontal="distributed" wrapText="1"/>
      <protection hidden="1"/>
    </xf>
    <xf numFmtId="0" fontId="3" fillId="2" borderId="1" xfId="2" applyFont="1" applyFill="1" applyBorder="1" applyAlignment="1" applyProtection="1"/>
    <xf numFmtId="173" fontId="5" fillId="2" borderId="1" xfId="2" applyNumberFormat="1" applyFont="1" applyFill="1" applyBorder="1" applyAlignment="1" applyProtection="1">
      <alignment wrapText="1"/>
    </xf>
    <xf numFmtId="0" fontId="3" fillId="2" borderId="1" xfId="2" applyFont="1" applyFill="1" applyBorder="1" applyAlignment="1" applyProtection="1">
      <alignment vertical="distributed" wrapText="1"/>
    </xf>
    <xf numFmtId="0" fontId="3" fillId="2" borderId="0" xfId="0" applyFont="1" applyFill="1" applyAlignment="1">
      <alignment wrapText="1"/>
    </xf>
    <xf numFmtId="169" fontId="3" fillId="2" borderId="1" xfId="10" applyNumberFormat="1" applyFont="1" applyFill="1" applyBorder="1" applyAlignment="1" applyProtection="1">
      <alignment horizontal="left" vertical="center" wrapText="1"/>
      <protection hidden="1"/>
    </xf>
    <xf numFmtId="49" fontId="5" fillId="2" borderId="1" xfId="2" applyNumberFormat="1" applyFont="1" applyFill="1" applyBorder="1" applyAlignment="1" applyProtection="1">
      <alignment horizontal="left" vertical="distributed" wrapText="1"/>
    </xf>
    <xf numFmtId="49" fontId="3" fillId="2" borderId="1" xfId="2" applyNumberFormat="1" applyFont="1" applyFill="1" applyBorder="1" applyAlignment="1" applyProtection="1">
      <alignment horizontal="left" vertical="distributed" wrapText="1"/>
    </xf>
    <xf numFmtId="49" fontId="3" fillId="2" borderId="1" xfId="2" applyNumberFormat="1" applyFont="1" applyFill="1" applyBorder="1" applyAlignment="1" applyProtection="1">
      <alignment horizontal="left" wrapText="1"/>
    </xf>
    <xf numFmtId="49" fontId="3" fillId="2" borderId="1" xfId="1" applyNumberFormat="1" applyFont="1" applyFill="1" applyBorder="1" applyAlignment="1" applyProtection="1">
      <alignment horizontal="center" wrapText="1"/>
      <protection hidden="1"/>
    </xf>
    <xf numFmtId="49" fontId="3" fillId="2" borderId="0" xfId="0" applyNumberFormat="1" applyFont="1" applyFill="1" applyAlignment="1">
      <alignment horizontal="center"/>
    </xf>
    <xf numFmtId="165" fontId="5" fillId="2" borderId="1" xfId="3" applyNumberFormat="1" applyFont="1" applyFill="1" applyBorder="1" applyAlignment="1" applyProtection="1">
      <alignment wrapText="1"/>
      <protection hidden="1"/>
    </xf>
    <xf numFmtId="165" fontId="3" fillId="2" borderId="1" xfId="3" applyNumberFormat="1" applyFont="1" applyFill="1" applyBorder="1" applyAlignment="1" applyProtection="1">
      <alignment wrapText="1"/>
      <protection hidden="1"/>
    </xf>
    <xf numFmtId="49" fontId="14" fillId="2" borderId="1" xfId="3" applyNumberFormat="1" applyFont="1" applyFill="1" applyBorder="1" applyAlignment="1" applyProtection="1">
      <alignment horizontal="center" vertical="distributed" wrapText="1"/>
      <protection hidden="1"/>
    </xf>
    <xf numFmtId="166" fontId="3" fillId="2" borderId="0" xfId="1" applyNumberFormat="1" applyFont="1" applyFill="1" applyBorder="1" applyAlignment="1" applyProtection="1">
      <alignment horizontal="right" wrapText="1"/>
      <protection hidden="1"/>
    </xf>
    <xf numFmtId="0" fontId="6" fillId="2" borderId="0" xfId="4" applyFill="1" applyBorder="1"/>
    <xf numFmtId="0" fontId="3" fillId="2" borderId="1" xfId="1" applyNumberFormat="1" applyFont="1" applyFill="1" applyBorder="1" applyAlignment="1" applyProtection="1">
      <alignment horizontal="left" wrapText="1"/>
      <protection hidden="1"/>
    </xf>
    <xf numFmtId="0" fontId="3" fillId="2" borderId="6" xfId="1" applyNumberFormat="1" applyFont="1" applyFill="1" applyBorder="1" applyAlignment="1" applyProtection="1">
      <alignment horizontal="left" wrapText="1"/>
      <protection hidden="1"/>
    </xf>
    <xf numFmtId="49" fontId="3" fillId="2" borderId="0" xfId="4" applyNumberFormat="1" applyFont="1" applyFill="1" applyAlignment="1">
      <alignment vertical="distributed" wrapText="1"/>
    </xf>
    <xf numFmtId="166" fontId="3" fillId="2" borderId="3" xfId="1" applyNumberFormat="1" applyFont="1" applyFill="1" applyBorder="1" applyAlignment="1" applyProtection="1">
      <alignment horizontal="center" wrapText="1"/>
      <protection hidden="1"/>
    </xf>
    <xf numFmtId="166" fontId="3" fillId="2" borderId="3" xfId="1" applyNumberFormat="1" applyFont="1" applyFill="1" applyBorder="1" applyAlignment="1" applyProtection="1">
      <alignment horizontal="right" wrapText="1"/>
      <protection hidden="1"/>
    </xf>
    <xf numFmtId="166" fontId="3" fillId="2" borderId="3" xfId="1" applyNumberFormat="1" applyFont="1" applyFill="1" applyBorder="1" applyAlignment="1" applyProtection="1">
      <alignment horizontal="distributed" wrapText="1"/>
      <protection hidden="1"/>
    </xf>
    <xf numFmtId="166" fontId="12" fillId="2" borderId="0" xfId="0" applyNumberFormat="1" applyFont="1" applyFill="1"/>
    <xf numFmtId="0" fontId="0" fillId="2" borderId="0" xfId="0" applyFont="1" applyFill="1" applyProtection="1"/>
    <xf numFmtId="0" fontId="0" fillId="2" borderId="0" xfId="0" applyFont="1" applyFill="1" applyAlignment="1">
      <alignment horizontal="center"/>
    </xf>
    <xf numFmtId="166" fontId="0" fillId="2" borderId="0" xfId="0" applyNumberFormat="1" applyFont="1" applyFill="1"/>
    <xf numFmtId="0" fontId="17" fillId="2" borderId="0" xfId="4" applyFont="1" applyFill="1"/>
    <xf numFmtId="0" fontId="3" fillId="2" borderId="0" xfId="1" applyFont="1" applyFill="1" applyBorder="1" applyAlignment="1" applyProtection="1">
      <alignment horizontal="right"/>
    </xf>
    <xf numFmtId="166" fontId="5" fillId="2" borderId="9" xfId="1" applyNumberFormat="1" applyFont="1" applyFill="1" applyBorder="1" applyAlignment="1" applyProtection="1">
      <alignment horizontal="center" wrapText="1"/>
      <protection hidden="1"/>
    </xf>
    <xf numFmtId="0" fontId="14" fillId="2" borderId="0" xfId="3" applyNumberFormat="1" applyFont="1" applyFill="1" applyBorder="1" applyAlignment="1" applyProtection="1">
      <alignment horizontal="center" wrapText="1"/>
      <protection hidden="1"/>
    </xf>
    <xf numFmtId="0" fontId="14" fillId="2" borderId="0" xfId="3" applyNumberFormat="1" applyFont="1" applyFill="1" applyBorder="1" applyAlignment="1" applyProtection="1">
      <alignment horizontal="left" wrapText="1"/>
      <protection hidden="1"/>
    </xf>
    <xf numFmtId="170" fontId="14" fillId="2" borderId="0" xfId="5" applyNumberFormat="1" applyFont="1" applyFill="1" applyBorder="1" applyAlignment="1" applyProtection="1">
      <alignment horizontal="right" wrapText="1"/>
      <protection hidden="1"/>
    </xf>
    <xf numFmtId="0" fontId="3" fillId="2" borderId="0" xfId="1" applyFont="1" applyFill="1" applyBorder="1" applyAlignment="1" applyProtection="1">
      <alignment horizontal="right"/>
    </xf>
    <xf numFmtId="0" fontId="5" fillId="2" borderId="1" xfId="1" applyNumberFormat="1" applyFont="1" applyFill="1" applyBorder="1" applyAlignment="1" applyProtection="1">
      <alignment horizontal="center" vertical="distributed" wrapText="1"/>
      <protection hidden="1"/>
    </xf>
    <xf numFmtId="0" fontId="5" fillId="2" borderId="1" xfId="1" applyNumberFormat="1" applyFont="1" applyFill="1" applyBorder="1" applyAlignment="1" applyProtection="1">
      <alignment horizontal="center" wrapText="1"/>
      <protection hidden="1"/>
    </xf>
    <xf numFmtId="49" fontId="5" fillId="2" borderId="1" xfId="1" applyNumberFormat="1" applyFont="1" applyFill="1" applyBorder="1" applyAlignment="1" applyProtection="1">
      <alignment horizontal="center" vertical="distributed" wrapText="1"/>
      <protection hidden="1"/>
    </xf>
    <xf numFmtId="0" fontId="3" fillId="2" borderId="0" xfId="1" applyFont="1" applyFill="1" applyBorder="1" applyAlignment="1" applyProtection="1">
      <alignment horizontal="right"/>
    </xf>
    <xf numFmtId="0" fontId="3" fillId="2" borderId="0" xfId="0" applyFont="1" applyFill="1" applyAlignment="1">
      <alignment horizontal="left"/>
    </xf>
    <xf numFmtId="0" fontId="3" fillId="2" borderId="0" xfId="1" applyFont="1" applyFill="1" applyBorder="1" applyAlignment="1" applyProtection="1">
      <alignment horizontal="left"/>
    </xf>
    <xf numFmtId="0" fontId="5" fillId="2" borderId="5" xfId="1" applyNumberFormat="1" applyFont="1" applyFill="1" applyBorder="1" applyAlignment="1" applyProtection="1">
      <alignment horizontal="center" wrapText="1"/>
      <protection hidden="1"/>
    </xf>
    <xf numFmtId="0" fontId="5" fillId="2" borderId="2" xfId="1" applyNumberFormat="1" applyFont="1" applyFill="1" applyBorder="1" applyAlignment="1" applyProtection="1">
      <alignment horizontal="center" wrapText="1"/>
      <protection hidden="1"/>
    </xf>
    <xf numFmtId="0" fontId="5" fillId="2" borderId="6" xfId="1" applyNumberFormat="1" applyFont="1" applyFill="1" applyBorder="1" applyAlignment="1" applyProtection="1">
      <alignment horizontal="center" wrapText="1"/>
      <protection hidden="1"/>
    </xf>
    <xf numFmtId="0" fontId="5" fillId="2" borderId="1" xfId="1" applyNumberFormat="1" applyFont="1" applyFill="1" applyBorder="1" applyAlignment="1" applyProtection="1">
      <alignment horizontal="center" vertical="distributed" wrapText="1"/>
      <protection hidden="1"/>
    </xf>
    <xf numFmtId="49" fontId="5" fillId="2" borderId="4" xfId="1" applyNumberFormat="1" applyFont="1" applyFill="1" applyBorder="1" applyAlignment="1" applyProtection="1">
      <alignment horizontal="center" vertical="distributed" wrapText="1"/>
      <protection hidden="1"/>
    </xf>
    <xf numFmtId="49" fontId="5" fillId="2" borderId="19" xfId="1" applyNumberFormat="1" applyFont="1" applyFill="1" applyBorder="1" applyAlignment="1" applyProtection="1">
      <alignment horizontal="center" vertical="distributed" wrapText="1"/>
      <protection hidden="1"/>
    </xf>
    <xf numFmtId="49" fontId="5" fillId="2" borderId="3" xfId="1" applyNumberFormat="1" applyFont="1" applyFill="1" applyBorder="1" applyAlignment="1" applyProtection="1">
      <alignment horizontal="center" vertical="distributed" wrapText="1"/>
      <protection hidden="1"/>
    </xf>
    <xf numFmtId="0" fontId="5" fillId="2" borderId="1" xfId="1" applyNumberFormat="1" applyFont="1" applyFill="1" applyBorder="1" applyAlignment="1" applyProtection="1">
      <alignment horizontal="center" wrapText="1"/>
      <protection hidden="1"/>
    </xf>
    <xf numFmtId="0" fontId="5" fillId="2" borderId="5" xfId="1" applyNumberFormat="1" applyFont="1" applyFill="1" applyBorder="1" applyAlignment="1" applyProtection="1">
      <alignment horizontal="center" vertical="distributed" wrapText="1"/>
      <protection hidden="1"/>
    </xf>
    <xf numFmtId="0" fontId="5" fillId="2" borderId="2" xfId="1" applyNumberFormat="1" applyFont="1" applyFill="1" applyBorder="1" applyAlignment="1" applyProtection="1">
      <alignment horizontal="center" vertical="distributed" wrapText="1"/>
      <protection hidden="1"/>
    </xf>
    <xf numFmtId="0" fontId="5" fillId="2" borderId="6" xfId="1" applyNumberFormat="1" applyFont="1" applyFill="1" applyBorder="1" applyAlignment="1" applyProtection="1">
      <alignment horizontal="center" vertical="distributed" wrapText="1"/>
      <protection hidden="1"/>
    </xf>
    <xf numFmtId="166" fontId="5" fillId="2" borderId="5" xfId="1" applyNumberFormat="1" applyFont="1" applyFill="1" applyBorder="1" applyAlignment="1" applyProtection="1">
      <alignment horizontal="center" vertical="center" wrapText="1"/>
      <protection hidden="1"/>
    </xf>
    <xf numFmtId="166" fontId="5" fillId="2" borderId="6" xfId="1" applyNumberFormat="1" applyFont="1" applyFill="1" applyBorder="1" applyAlignment="1" applyProtection="1">
      <alignment horizontal="center" vertical="center" wrapText="1"/>
      <protection hidden="1"/>
    </xf>
    <xf numFmtId="166" fontId="5" fillId="2" borderId="11" xfId="1" applyNumberFormat="1" applyFont="1" applyFill="1" applyBorder="1" applyAlignment="1" applyProtection="1">
      <alignment horizontal="center" vertical="center" wrapText="1"/>
      <protection hidden="1"/>
    </xf>
    <xf numFmtId="166" fontId="5" fillId="2" borderId="20" xfId="1" applyNumberFormat="1" applyFont="1" applyFill="1" applyBorder="1" applyAlignment="1" applyProtection="1">
      <alignment horizontal="center" vertical="center" wrapText="1"/>
      <protection hidden="1"/>
    </xf>
    <xf numFmtId="166" fontId="5" fillId="2" borderId="12" xfId="1" applyNumberFormat="1" applyFont="1" applyFill="1" applyBorder="1" applyAlignment="1" applyProtection="1">
      <alignment horizontal="center" vertical="center" wrapText="1"/>
      <protection hidden="1"/>
    </xf>
    <xf numFmtId="166" fontId="5" fillId="2" borderId="13" xfId="1" applyNumberFormat="1" applyFont="1" applyFill="1" applyBorder="1" applyAlignment="1" applyProtection="1">
      <alignment horizontal="center" vertical="center" wrapText="1"/>
      <protection hidden="1"/>
    </xf>
    <xf numFmtId="166" fontId="5" fillId="2" borderId="7" xfId="1" applyNumberFormat="1" applyFont="1" applyFill="1" applyBorder="1" applyAlignment="1" applyProtection="1">
      <alignment horizontal="center" vertical="center" wrapText="1"/>
      <protection hidden="1"/>
    </xf>
    <xf numFmtId="166" fontId="5" fillId="2" borderId="14" xfId="1" applyNumberFormat="1" applyFont="1" applyFill="1" applyBorder="1" applyAlignment="1" applyProtection="1">
      <alignment horizontal="center" vertical="center" wrapText="1"/>
      <protection hidden="1"/>
    </xf>
    <xf numFmtId="0" fontId="5" fillId="2" borderId="0" xfId="1" applyFont="1" applyFill="1" applyBorder="1" applyAlignment="1" applyProtection="1">
      <alignment horizontal="center" vertical="distributed" wrapText="1"/>
    </xf>
    <xf numFmtId="0" fontId="3" fillId="2" borderId="0" xfId="1" applyFont="1" applyFill="1" applyBorder="1" applyAlignment="1">
      <alignment horizontal="left"/>
    </xf>
    <xf numFmtId="0" fontId="3" fillId="2" borderId="0" xfId="1" applyFont="1" applyFill="1" applyBorder="1" applyAlignment="1">
      <alignment horizontal="right"/>
    </xf>
    <xf numFmtId="0" fontId="5" fillId="2" borderId="0" xfId="1" applyFont="1" applyFill="1" applyBorder="1" applyAlignment="1">
      <alignment horizontal="center" vertical="distributed" wrapText="1"/>
    </xf>
    <xf numFmtId="0" fontId="13" fillId="2" borderId="0" xfId="4" applyFont="1" applyFill="1" applyAlignment="1">
      <alignment horizontal="left"/>
    </xf>
    <xf numFmtId="165" fontId="14" fillId="2" borderId="5" xfId="3" applyNumberFormat="1" applyFont="1" applyFill="1" applyBorder="1" applyAlignment="1" applyProtection="1">
      <alignment horizontal="center" wrapText="1"/>
      <protection hidden="1"/>
    </xf>
    <xf numFmtId="165" fontId="14" fillId="2" borderId="6" xfId="3" applyNumberFormat="1" applyFont="1" applyFill="1" applyBorder="1" applyAlignment="1" applyProtection="1">
      <alignment horizontal="center" wrapText="1"/>
      <protection hidden="1"/>
    </xf>
    <xf numFmtId="0" fontId="14" fillId="2" borderId="1" xfId="1" applyNumberFormat="1" applyFont="1" applyFill="1" applyBorder="1" applyAlignment="1" applyProtection="1">
      <alignment horizontal="center" wrapText="1"/>
      <protection hidden="1"/>
    </xf>
    <xf numFmtId="49" fontId="14" fillId="2" borderId="1" xfId="3" applyNumberFormat="1" applyFont="1" applyFill="1" applyBorder="1" applyAlignment="1" applyProtection="1">
      <alignment horizontal="center" vertical="distributed" wrapText="1"/>
      <protection hidden="1"/>
    </xf>
    <xf numFmtId="0" fontId="14" fillId="2" borderId="0" xfId="3" applyFont="1" applyFill="1" applyBorder="1" applyAlignment="1">
      <alignment horizontal="center" vertical="distributed" wrapText="1"/>
    </xf>
    <xf numFmtId="166" fontId="14" fillId="2" borderId="5" xfId="3" applyNumberFormat="1" applyFont="1" applyFill="1" applyBorder="1" applyAlignment="1" applyProtection="1">
      <alignment horizontal="center" wrapText="1"/>
      <protection hidden="1"/>
    </xf>
    <xf numFmtId="166" fontId="14" fillId="2" borderId="6" xfId="3" applyNumberFormat="1" applyFont="1" applyFill="1" applyBorder="1" applyAlignment="1" applyProtection="1">
      <alignment horizontal="center" wrapText="1"/>
      <protection hidden="1"/>
    </xf>
    <xf numFmtId="166" fontId="14" fillId="2" borderId="11" xfId="3" applyNumberFormat="1" applyFont="1" applyFill="1" applyBorder="1" applyAlignment="1" applyProtection="1">
      <alignment horizontal="center" wrapText="1"/>
      <protection hidden="1"/>
    </xf>
    <xf numFmtId="166" fontId="14" fillId="2" borderId="20" xfId="3" applyNumberFormat="1" applyFont="1" applyFill="1" applyBorder="1" applyAlignment="1" applyProtection="1">
      <alignment horizontal="center" wrapText="1"/>
      <protection hidden="1"/>
    </xf>
    <xf numFmtId="166" fontId="14" fillId="2" borderId="12" xfId="3" applyNumberFormat="1" applyFont="1" applyFill="1" applyBorder="1" applyAlignment="1" applyProtection="1">
      <alignment horizontal="center" wrapText="1"/>
      <protection hidden="1"/>
    </xf>
    <xf numFmtId="166" fontId="14" fillId="2" borderId="13" xfId="3" applyNumberFormat="1" applyFont="1" applyFill="1" applyBorder="1" applyAlignment="1" applyProtection="1">
      <alignment horizontal="center" wrapText="1"/>
      <protection hidden="1"/>
    </xf>
    <xf numFmtId="166" fontId="14" fillId="2" borderId="7" xfId="3" applyNumberFormat="1" applyFont="1" applyFill="1" applyBorder="1" applyAlignment="1" applyProtection="1">
      <alignment horizontal="center" wrapText="1"/>
      <protection hidden="1"/>
    </xf>
    <xf numFmtId="166" fontId="14" fillId="2" borderId="14" xfId="3" applyNumberFormat="1" applyFont="1" applyFill="1" applyBorder="1" applyAlignment="1" applyProtection="1">
      <alignment horizontal="center" wrapText="1"/>
      <protection hidden="1"/>
    </xf>
    <xf numFmtId="0" fontId="13" fillId="2" borderId="0" xfId="3" applyFont="1" applyFill="1" applyBorder="1" applyAlignment="1">
      <alignment horizontal="right"/>
    </xf>
    <xf numFmtId="0" fontId="13" fillId="2" borderId="0" xfId="4" applyFont="1" applyFill="1" applyAlignment="1">
      <alignment horizontal="right"/>
    </xf>
    <xf numFmtId="0" fontId="5" fillId="2" borderId="5" xfId="2" applyFont="1" applyFill="1" applyBorder="1" applyAlignment="1" applyProtection="1">
      <alignment horizontal="center" wrapText="1"/>
    </xf>
    <xf numFmtId="0" fontId="5" fillId="2" borderId="2" xfId="2" applyFont="1" applyFill="1" applyBorder="1" applyAlignment="1" applyProtection="1">
      <alignment horizontal="center" wrapText="1"/>
    </xf>
    <xf numFmtId="0" fontId="5" fillId="2" borderId="6" xfId="2" applyFont="1" applyFill="1" applyBorder="1" applyAlignment="1" applyProtection="1">
      <alignment horizontal="center" wrapText="1"/>
    </xf>
    <xf numFmtId="0" fontId="9" fillId="2" borderId="5" xfId="4" applyNumberFormat="1" applyFont="1" applyFill="1" applyBorder="1" applyAlignment="1">
      <alignment horizontal="center" wrapText="1"/>
    </xf>
    <xf numFmtId="0" fontId="9" fillId="2" borderId="2" xfId="4" applyNumberFormat="1" applyFont="1" applyFill="1" applyBorder="1" applyAlignment="1">
      <alignment horizontal="center" wrapText="1"/>
    </xf>
    <xf numFmtId="0" fontId="9" fillId="2" borderId="6" xfId="4" applyNumberFormat="1" applyFont="1" applyFill="1" applyBorder="1" applyAlignment="1">
      <alignment horizontal="center" wrapText="1"/>
    </xf>
    <xf numFmtId="166" fontId="5" fillId="2" borderId="21" xfId="1" applyNumberFormat="1" applyFont="1" applyFill="1" applyBorder="1" applyAlignment="1" applyProtection="1">
      <alignment horizontal="center" wrapText="1"/>
      <protection hidden="1"/>
    </xf>
    <xf numFmtId="166" fontId="5" fillId="2" borderId="9" xfId="1" applyNumberFormat="1" applyFont="1" applyFill="1" applyBorder="1" applyAlignment="1" applyProtection="1">
      <alignment horizontal="center" wrapText="1"/>
      <protection hidden="1"/>
    </xf>
    <xf numFmtId="166" fontId="5" fillId="2" borderId="22" xfId="1" applyNumberFormat="1" applyFont="1" applyFill="1" applyBorder="1" applyAlignment="1" applyProtection="1">
      <alignment horizontal="center" wrapText="1"/>
      <protection hidden="1"/>
    </xf>
    <xf numFmtId="166" fontId="5" fillId="2" borderId="10" xfId="1" applyNumberFormat="1" applyFont="1" applyFill="1" applyBorder="1" applyAlignment="1" applyProtection="1">
      <alignment horizontal="center" wrapText="1"/>
      <protection hidden="1"/>
    </xf>
    <xf numFmtId="49" fontId="5" fillId="2" borderId="1" xfId="1" applyNumberFormat="1" applyFont="1" applyFill="1" applyBorder="1" applyAlignment="1" applyProtection="1">
      <alignment horizontal="center" vertical="distributed" wrapText="1"/>
      <protection hidden="1"/>
    </xf>
    <xf numFmtId="0" fontId="19" fillId="2" borderId="0" xfId="1" applyFont="1" applyFill="1" applyBorder="1" applyAlignment="1">
      <alignment horizontal="left"/>
    </xf>
    <xf numFmtId="0" fontId="20" fillId="2" borderId="0" xfId="0" applyFont="1" applyFill="1"/>
    <xf numFmtId="0" fontId="19" fillId="2" borderId="0" xfId="1" applyFont="1" applyFill="1" applyBorder="1" applyAlignment="1">
      <alignment horizontal="right"/>
    </xf>
    <xf numFmtId="0" fontId="20" fillId="0" borderId="0" xfId="0" applyFont="1"/>
    <xf numFmtId="0" fontId="19" fillId="2" borderId="0" xfId="1" applyFont="1" applyFill="1" applyBorder="1" applyAlignment="1" applyProtection="1">
      <alignment horizontal="right"/>
    </xf>
    <xf numFmtId="0" fontId="19" fillId="2" borderId="0" xfId="1" applyFont="1" applyFill="1" applyBorder="1" applyAlignment="1" applyProtection="1">
      <alignment horizontal="right"/>
    </xf>
    <xf numFmtId="49" fontId="19" fillId="2" borderId="0" xfId="1" applyNumberFormat="1" applyFont="1" applyFill="1" applyBorder="1" applyAlignment="1" applyProtection="1">
      <alignment horizontal="right"/>
    </xf>
    <xf numFmtId="49" fontId="19" fillId="2" borderId="0" xfId="1" applyNumberFormat="1" applyFont="1" applyFill="1" applyBorder="1" applyAlignment="1" applyProtection="1"/>
    <xf numFmtId="49" fontId="19" fillId="2" borderId="0" xfId="1" applyNumberFormat="1" applyFont="1" applyFill="1" applyBorder="1" applyAlignment="1" applyProtection="1">
      <alignment horizontal="left"/>
    </xf>
    <xf numFmtId="0" fontId="21" fillId="2" borderId="0" xfId="1" applyFont="1" applyFill="1" applyBorder="1" applyAlignment="1">
      <alignment horizontal="center" vertical="distributed" wrapText="1"/>
    </xf>
    <xf numFmtId="0" fontId="19" fillId="2" borderId="0" xfId="0" applyFont="1" applyFill="1" applyProtection="1"/>
    <xf numFmtId="49" fontId="19" fillId="2" borderId="0" xfId="0" applyNumberFormat="1" applyFont="1" applyFill="1" applyAlignment="1" applyProtection="1">
      <alignment horizontal="right"/>
    </xf>
    <xf numFmtId="49" fontId="19" fillId="2" borderId="0" xfId="0" applyNumberFormat="1" applyFont="1" applyFill="1" applyAlignment="1" applyProtection="1"/>
    <xf numFmtId="49" fontId="19" fillId="2" borderId="0" xfId="0" applyNumberFormat="1" applyFont="1" applyFill="1" applyAlignment="1" applyProtection="1">
      <alignment horizontal="left"/>
    </xf>
    <xf numFmtId="0" fontId="19" fillId="2" borderId="0" xfId="0" applyFont="1" applyFill="1" applyAlignment="1" applyProtection="1">
      <alignment horizontal="right"/>
    </xf>
    <xf numFmtId="49" fontId="19" fillId="2" borderId="0" xfId="4" applyNumberFormat="1" applyFont="1" applyFill="1" applyAlignment="1">
      <alignment horizontal="right"/>
    </xf>
    <xf numFmtId="49" fontId="21" fillId="2" borderId="4" xfId="1" applyNumberFormat="1" applyFont="1" applyFill="1" applyBorder="1" applyAlignment="1" applyProtection="1">
      <alignment horizontal="center" vertical="distributed" wrapText="1"/>
      <protection hidden="1"/>
    </xf>
    <xf numFmtId="49" fontId="21" fillId="2" borderId="4" xfId="1" applyNumberFormat="1" applyFont="1" applyFill="1" applyBorder="1" applyAlignment="1" applyProtection="1">
      <alignment horizontal="center" vertical="center" wrapText="1"/>
      <protection hidden="1"/>
    </xf>
    <xf numFmtId="49" fontId="21" fillId="2" borderId="1" xfId="1" applyNumberFormat="1" applyFont="1" applyFill="1" applyBorder="1" applyAlignment="1" applyProtection="1">
      <alignment horizontal="center" vertical="center" wrapText="1"/>
      <protection hidden="1"/>
    </xf>
    <xf numFmtId="0" fontId="21" fillId="2" borderId="1" xfId="0" applyFont="1" applyFill="1" applyBorder="1" applyAlignment="1" applyProtection="1">
      <alignment horizontal="center"/>
    </xf>
    <xf numFmtId="49" fontId="21" fillId="2" borderId="19" xfId="1" applyNumberFormat="1" applyFont="1" applyFill="1" applyBorder="1" applyAlignment="1" applyProtection="1">
      <alignment horizontal="center" vertical="distributed" wrapText="1"/>
      <protection hidden="1"/>
    </xf>
    <xf numFmtId="49" fontId="21" fillId="2" borderId="19" xfId="1" applyNumberFormat="1" applyFont="1" applyFill="1" applyBorder="1" applyAlignment="1" applyProtection="1">
      <alignment horizontal="center" vertical="center" wrapText="1"/>
      <protection hidden="1"/>
    </xf>
    <xf numFmtId="166" fontId="21" fillId="2" borderId="1" xfId="1" applyNumberFormat="1" applyFont="1" applyFill="1" applyBorder="1" applyAlignment="1" applyProtection="1">
      <alignment horizontal="center" wrapText="1"/>
      <protection hidden="1"/>
    </xf>
    <xf numFmtId="49" fontId="21" fillId="2" borderId="3" xfId="1" applyNumberFormat="1" applyFont="1" applyFill="1" applyBorder="1" applyAlignment="1" applyProtection="1">
      <alignment horizontal="center" vertical="distributed" wrapText="1"/>
      <protection hidden="1"/>
    </xf>
    <xf numFmtId="49" fontId="21" fillId="2" borderId="3" xfId="1" applyNumberFormat="1" applyFont="1" applyFill="1" applyBorder="1" applyAlignment="1" applyProtection="1">
      <alignment horizontal="center" vertical="center" wrapText="1"/>
      <protection hidden="1"/>
    </xf>
    <xf numFmtId="166" fontId="21" fillId="2" borderId="1" xfId="1" applyNumberFormat="1" applyFont="1" applyFill="1" applyBorder="1" applyAlignment="1" applyProtection="1">
      <alignment horizontal="center" vertical="center" wrapText="1"/>
      <protection hidden="1"/>
    </xf>
    <xf numFmtId="166" fontId="21" fillId="2" borderId="1" xfId="1" applyNumberFormat="1" applyFont="1" applyFill="1" applyBorder="1" applyAlignment="1" applyProtection="1">
      <alignment horizontal="center" wrapText="1"/>
      <protection hidden="1"/>
    </xf>
    <xf numFmtId="49" fontId="21" fillId="2" borderId="5" xfId="1" applyNumberFormat="1" applyFont="1" applyFill="1" applyBorder="1" applyAlignment="1" applyProtection="1">
      <alignment horizontal="left" vertical="distributed" wrapText="1"/>
      <protection hidden="1"/>
    </xf>
    <xf numFmtId="49" fontId="21" fillId="2" borderId="2" xfId="1" applyNumberFormat="1" applyFont="1" applyFill="1" applyBorder="1" applyAlignment="1" applyProtection="1">
      <alignment horizontal="left" vertical="distributed" wrapText="1"/>
      <protection hidden="1"/>
    </xf>
    <xf numFmtId="49" fontId="21" fillId="2" borderId="6" xfId="1" applyNumberFormat="1" applyFont="1" applyFill="1" applyBorder="1" applyAlignment="1" applyProtection="1">
      <alignment horizontal="left" vertical="distributed" wrapText="1"/>
      <protection hidden="1"/>
    </xf>
    <xf numFmtId="166" fontId="21" fillId="2" borderId="1" xfId="1" applyNumberFormat="1" applyFont="1" applyFill="1" applyBorder="1" applyAlignment="1" applyProtection="1">
      <alignment horizontal="right" wrapText="1"/>
      <protection hidden="1"/>
    </xf>
    <xf numFmtId="0" fontId="21" fillId="2" borderId="1" xfId="0" applyFont="1" applyFill="1" applyBorder="1" applyAlignment="1">
      <alignment vertical="distributed"/>
    </xf>
    <xf numFmtId="49" fontId="21" fillId="2" borderId="1" xfId="0" applyNumberFormat="1" applyFont="1" applyFill="1" applyBorder="1" applyAlignment="1">
      <alignment horizontal="right"/>
    </xf>
    <xf numFmtId="49" fontId="21" fillId="2" borderId="1" xfId="1" applyNumberFormat="1" applyFont="1" applyFill="1" applyBorder="1" applyAlignment="1" applyProtection="1">
      <alignment wrapText="1"/>
      <protection hidden="1"/>
    </xf>
    <xf numFmtId="49" fontId="21" fillId="2" borderId="1" xfId="1" applyNumberFormat="1" applyFont="1" applyFill="1" applyBorder="1" applyAlignment="1" applyProtection="1">
      <alignment horizontal="left" wrapText="1"/>
      <protection hidden="1"/>
    </xf>
    <xf numFmtId="0" fontId="19" fillId="2" borderId="1" xfId="0" applyFont="1" applyFill="1" applyBorder="1" applyAlignment="1">
      <alignment vertical="distributed"/>
    </xf>
    <xf numFmtId="49" fontId="19" fillId="2" borderId="1" xfId="0" applyNumberFormat="1" applyFont="1" applyFill="1" applyBorder="1" applyAlignment="1">
      <alignment horizontal="right"/>
    </xf>
    <xf numFmtId="49" fontId="19" fillId="2" borderId="1" xfId="1" applyNumberFormat="1" applyFont="1" applyFill="1" applyBorder="1" applyAlignment="1" applyProtection="1">
      <alignment wrapText="1"/>
      <protection hidden="1"/>
    </xf>
    <xf numFmtId="49" fontId="19" fillId="2" borderId="1" xfId="1" applyNumberFormat="1" applyFont="1" applyFill="1" applyBorder="1" applyAlignment="1" applyProtection="1">
      <alignment horizontal="left" wrapText="1"/>
      <protection hidden="1"/>
    </xf>
    <xf numFmtId="166" fontId="19" fillId="2" borderId="1" xfId="1" applyNumberFormat="1" applyFont="1" applyFill="1" applyBorder="1" applyAlignment="1" applyProtection="1">
      <alignment horizontal="right" wrapText="1"/>
      <protection hidden="1"/>
    </xf>
    <xf numFmtId="0" fontId="21" fillId="2" borderId="1" xfId="2" applyFont="1" applyFill="1" applyBorder="1" applyAlignment="1" applyProtection="1">
      <alignment wrapText="1"/>
    </xf>
    <xf numFmtId="49" fontId="21" fillId="2" borderId="1" xfId="3" applyNumberFormat="1" applyFont="1" applyFill="1" applyBorder="1" applyAlignment="1" applyProtection="1">
      <alignment horizontal="right" wrapText="1"/>
      <protection hidden="1"/>
    </xf>
    <xf numFmtId="0" fontId="19" fillId="2" borderId="1" xfId="2" applyFont="1" applyFill="1" applyBorder="1" applyAlignment="1" applyProtection="1">
      <alignment wrapText="1"/>
    </xf>
    <xf numFmtId="49" fontId="19" fillId="2" borderId="1" xfId="3" applyNumberFormat="1" applyFont="1" applyFill="1" applyBorder="1" applyAlignment="1" applyProtection="1">
      <alignment horizontal="right" wrapText="1"/>
      <protection hidden="1"/>
    </xf>
    <xf numFmtId="49" fontId="19" fillId="2" borderId="1" xfId="1" applyNumberFormat="1" applyFont="1" applyFill="1" applyBorder="1" applyAlignment="1" applyProtection="1">
      <alignment horizontal="right" wrapText="1"/>
      <protection hidden="1"/>
    </xf>
    <xf numFmtId="0" fontId="21" fillId="2" borderId="1" xfId="1" applyNumberFormat="1" applyFont="1" applyFill="1" applyBorder="1" applyAlignment="1" applyProtection="1">
      <alignment horizontal="left" vertical="distributed" wrapText="1"/>
      <protection hidden="1"/>
    </xf>
    <xf numFmtId="49" fontId="21" fillId="2" borderId="1" xfId="1" applyNumberFormat="1" applyFont="1" applyFill="1" applyBorder="1" applyAlignment="1" applyProtection="1">
      <alignment horizontal="right" wrapText="1"/>
      <protection hidden="1"/>
    </xf>
    <xf numFmtId="166" fontId="21" fillId="2" borderId="1" xfId="4" applyNumberFormat="1" applyFont="1" applyFill="1" applyBorder="1" applyAlignment="1">
      <alignment horizontal="right"/>
    </xf>
    <xf numFmtId="0" fontId="19" fillId="2" borderId="1" xfId="1" applyNumberFormat="1" applyFont="1" applyFill="1" applyBorder="1" applyAlignment="1" applyProtection="1">
      <alignment horizontal="left" vertical="distributed" wrapText="1"/>
      <protection hidden="1"/>
    </xf>
    <xf numFmtId="166" fontId="19" fillId="2" borderId="1" xfId="4" applyNumberFormat="1" applyFont="1" applyFill="1" applyBorder="1" applyAlignment="1">
      <alignment horizontal="right"/>
    </xf>
    <xf numFmtId="49" fontId="19" fillId="2" borderId="1" xfId="2" applyNumberFormat="1" applyFont="1" applyFill="1" applyBorder="1" applyAlignment="1" applyProtection="1">
      <alignment horizontal="right" wrapText="1"/>
    </xf>
    <xf numFmtId="49" fontId="21" fillId="2" borderId="1" xfId="2" applyNumberFormat="1" applyFont="1" applyFill="1" applyBorder="1" applyAlignment="1" applyProtection="1">
      <alignment horizontal="right" wrapText="1"/>
    </xf>
    <xf numFmtId="49" fontId="21" fillId="2" borderId="1" xfId="2" applyNumberFormat="1" applyFont="1" applyFill="1" applyBorder="1" applyAlignment="1" applyProtection="1">
      <alignment wrapText="1"/>
    </xf>
    <xf numFmtId="49" fontId="21" fillId="2" borderId="1" xfId="2" applyNumberFormat="1" applyFont="1" applyFill="1" applyBorder="1" applyAlignment="1" applyProtection="1">
      <alignment horizontal="left" wrapText="1"/>
    </xf>
    <xf numFmtId="49" fontId="19" fillId="2" borderId="1" xfId="2" applyNumberFormat="1" applyFont="1" applyFill="1" applyBorder="1" applyAlignment="1" applyProtection="1">
      <alignment wrapText="1"/>
    </xf>
    <xf numFmtId="49" fontId="19" fillId="2" borderId="1" xfId="2" applyNumberFormat="1" applyFont="1" applyFill="1" applyBorder="1" applyAlignment="1" applyProtection="1">
      <alignment horizontal="left" wrapText="1"/>
    </xf>
    <xf numFmtId="0" fontId="21" fillId="2" borderId="1" xfId="0" applyFont="1" applyFill="1" applyBorder="1"/>
    <xf numFmtId="49" fontId="21" fillId="2" borderId="1" xfId="0" applyNumberFormat="1" applyFont="1" applyFill="1" applyBorder="1" applyAlignment="1"/>
    <xf numFmtId="49" fontId="21" fillId="2" borderId="1" xfId="0" applyNumberFormat="1" applyFont="1" applyFill="1" applyBorder="1" applyAlignment="1">
      <alignment horizontal="left"/>
    </xf>
    <xf numFmtId="166" fontId="21" fillId="2" borderId="1" xfId="0" applyNumberFormat="1" applyFont="1" applyFill="1" applyBorder="1" applyAlignment="1">
      <alignment horizontal="right"/>
    </xf>
    <xf numFmtId="49" fontId="21" fillId="2" borderId="1" xfId="4" applyNumberFormat="1" applyFont="1" applyFill="1" applyBorder="1" applyAlignment="1">
      <alignment horizontal="left"/>
    </xf>
    <xf numFmtId="49" fontId="19" fillId="2" borderId="1" xfId="4" applyNumberFormat="1" applyFont="1" applyFill="1" applyBorder="1" applyAlignment="1">
      <alignment horizontal="left"/>
    </xf>
    <xf numFmtId="0" fontId="19" fillId="2" borderId="1" xfId="0" applyFont="1" applyFill="1" applyBorder="1"/>
    <xf numFmtId="49" fontId="19" fillId="2" borderId="1" xfId="0" applyNumberFormat="1" applyFont="1" applyFill="1" applyBorder="1" applyAlignment="1"/>
    <xf numFmtId="49" fontId="19" fillId="2" borderId="1" xfId="0" applyNumberFormat="1" applyFont="1" applyFill="1" applyBorder="1" applyAlignment="1">
      <alignment horizontal="left"/>
    </xf>
    <xf numFmtId="166" fontId="19" fillId="2" borderId="1" xfId="0" applyNumberFormat="1" applyFont="1" applyFill="1" applyBorder="1" applyAlignment="1">
      <alignment horizontal="right"/>
    </xf>
    <xf numFmtId="0" fontId="19" fillId="2" borderId="1" xfId="0" applyFont="1" applyFill="1" applyBorder="1" applyAlignment="1">
      <alignment horizontal="right"/>
    </xf>
    <xf numFmtId="0" fontId="21" fillId="2" borderId="1" xfId="0" applyFont="1" applyFill="1" applyBorder="1" applyAlignment="1">
      <alignment horizontal="right"/>
    </xf>
    <xf numFmtId="0" fontId="21" fillId="2" borderId="1" xfId="0" applyFont="1" applyFill="1" applyBorder="1" applyAlignment="1">
      <alignment horizontal="left"/>
    </xf>
    <xf numFmtId="0" fontId="21" fillId="2" borderId="1" xfId="4" applyNumberFormat="1" applyFont="1" applyFill="1" applyBorder="1" applyAlignment="1">
      <alignment horizontal="left" wrapText="1"/>
    </xf>
    <xf numFmtId="49" fontId="21" fillId="2" borderId="1" xfId="4" applyNumberFormat="1" applyFont="1" applyFill="1" applyBorder="1" applyAlignment="1">
      <alignment horizontal="right" wrapText="1"/>
    </xf>
    <xf numFmtId="49" fontId="21" fillId="2" borderId="1" xfId="4" applyNumberFormat="1" applyFont="1" applyFill="1" applyBorder="1" applyAlignment="1">
      <alignment wrapText="1"/>
    </xf>
    <xf numFmtId="49" fontId="21" fillId="2" borderId="1" xfId="4" applyNumberFormat="1" applyFont="1" applyFill="1" applyBorder="1" applyAlignment="1">
      <alignment horizontal="left" wrapText="1"/>
    </xf>
    <xf numFmtId="0" fontId="19" fillId="2" borderId="1" xfId="4" applyNumberFormat="1" applyFont="1" applyFill="1" applyBorder="1" applyAlignment="1">
      <alignment horizontal="left" wrapText="1"/>
    </xf>
    <xf numFmtId="49" fontId="19" fillId="2" borderId="1" xfId="4" applyNumberFormat="1" applyFont="1" applyFill="1" applyBorder="1" applyAlignment="1">
      <alignment horizontal="right" wrapText="1"/>
    </xf>
    <xf numFmtId="49" fontId="19" fillId="2" borderId="1" xfId="4" applyNumberFormat="1" applyFont="1" applyFill="1" applyBorder="1" applyAlignment="1">
      <alignment wrapText="1"/>
    </xf>
    <xf numFmtId="49" fontId="19" fillId="2" borderId="1" xfId="4" applyNumberFormat="1" applyFont="1" applyFill="1" applyBorder="1" applyAlignment="1">
      <alignment horizontal="left" wrapText="1"/>
    </xf>
    <xf numFmtId="0" fontId="21" fillId="2" borderId="1" xfId="0" applyFont="1" applyFill="1" applyBorder="1" applyAlignment="1">
      <alignment horizontal="center"/>
    </xf>
    <xf numFmtId="166" fontId="21" fillId="2" borderId="1" xfId="0" applyNumberFormat="1" applyFont="1" applyFill="1" applyBorder="1"/>
  </cellXfs>
  <cellStyles count="47">
    <cellStyle name="Денежный 2" xfId="7"/>
    <cellStyle name="Денежный 3" xfId="8"/>
    <cellStyle name="Обычный" xfId="0" builtinId="0"/>
    <cellStyle name="Обычный 13" xfId="9"/>
    <cellStyle name="Обычный 2" xfId="2"/>
    <cellStyle name="Обычный 2 10" xfId="10"/>
    <cellStyle name="Обычный 2 11" xfId="11"/>
    <cellStyle name="Обычный 2 12" xfId="12"/>
    <cellStyle name="Обычный 2 13" xfId="13"/>
    <cellStyle name="Обычный 2 14" xfId="14"/>
    <cellStyle name="Обычный 2 15" xfId="15"/>
    <cellStyle name="Обычный 2 16" xfId="16"/>
    <cellStyle name="Обычный 2 17" xfId="17"/>
    <cellStyle name="Обычный 2 18" xfId="18"/>
    <cellStyle name="Обычный 2 19" xfId="19"/>
    <cellStyle name="Обычный 2 2" xfId="20"/>
    <cellStyle name="Обычный 2 2 2" xfId="21"/>
    <cellStyle name="Обычный 2 20" xfId="22"/>
    <cellStyle name="Обычный 2 21" xfId="23"/>
    <cellStyle name="Обычный 2 22" xfId="24"/>
    <cellStyle name="Обычный 2 23" xfId="25"/>
    <cellStyle name="Обычный 2 24" xfId="26"/>
    <cellStyle name="Обычный 2 25" xfId="27"/>
    <cellStyle name="Обычный 2 26" xfId="28"/>
    <cellStyle name="Обычный 2 27" xfId="29"/>
    <cellStyle name="Обычный 2 3" xfId="30"/>
    <cellStyle name="Обычный 2 4" xfId="31"/>
    <cellStyle name="Обычный 2 5" xfId="32"/>
    <cellStyle name="Обычный 2 6" xfId="33"/>
    <cellStyle name="Обычный 2 7" xfId="34"/>
    <cellStyle name="Обычный 2 8" xfId="35"/>
    <cellStyle name="Обычный 2 9" xfId="36"/>
    <cellStyle name="Обычный 3" xfId="4"/>
    <cellStyle name="Обычный 3 2" xfId="37"/>
    <cellStyle name="Обычный 4" xfId="38"/>
    <cellStyle name="Обычный 5" xfId="39"/>
    <cellStyle name="Обычный 6" xfId="40"/>
    <cellStyle name="Обычный 7" xfId="41"/>
    <cellStyle name="Обычный 8" xfId="42"/>
    <cellStyle name="Обычный 9" xfId="43"/>
    <cellStyle name="Обычный_Tmp1" xfId="1"/>
    <cellStyle name="Обычный_Tmp1 2" xfId="3"/>
    <cellStyle name="Процентный 2" xfId="44"/>
    <cellStyle name="Финансовый 2" xfId="45"/>
    <cellStyle name="Финансовый 3" xfId="5"/>
    <cellStyle name="Финансовый 4" xfId="6"/>
    <cellStyle name="Финансовый 5" xfId="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activeX1.xml><?xml version="1.0" encoding="utf-8"?>
<ax:ocx xmlns:ax="http://schemas.microsoft.com/office/2006/activeX" xmlns:r="http://schemas.openxmlformats.org/officeDocument/2006/relationships" ax:classid="{8BD21D6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6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6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457200</xdr:colOff>
          <xdr:row>1</xdr:row>
          <xdr:rowOff>38100</xdr:rowOff>
        </xdr:from>
        <xdr:to>
          <xdr:col>32</xdr:col>
          <xdr:colOff>57150</xdr:colOff>
          <xdr:row>3</xdr:row>
          <xdr:rowOff>57150</xdr:rowOff>
        </xdr:to>
        <xdr:sp macro="" textlink="">
          <xdr:nvSpPr>
            <xdr:cNvPr id="1025" name="ToggleButton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5</xdr:row>
          <xdr:rowOff>0</xdr:rowOff>
        </xdr:from>
        <xdr:to>
          <xdr:col>28</xdr:col>
          <xdr:colOff>590550</xdr:colOff>
          <xdr:row>7</xdr:row>
          <xdr:rowOff>0</xdr:rowOff>
        </xdr:to>
        <xdr:sp macro="" textlink="">
          <xdr:nvSpPr>
            <xdr:cNvPr id="2049" name="ToggleButton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476250</xdr:colOff>
          <xdr:row>1</xdr:row>
          <xdr:rowOff>0</xdr:rowOff>
        </xdr:from>
        <xdr:to>
          <xdr:col>52</xdr:col>
          <xdr:colOff>66675</xdr:colOff>
          <xdr:row>2</xdr:row>
          <xdr:rowOff>171450</xdr:rowOff>
        </xdr:to>
        <xdr:sp macro="" textlink="">
          <xdr:nvSpPr>
            <xdr:cNvPr id="5122" name="ToggleButton1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72;&#1073;&#1086;&#1095;&#1080;&#1081;%20&#1089;&#1090;&#1086;&#1083;%2008.10.2014/&#1055;&#1056;&#1054;&#1045;&#1050;&#1058;%20N/&#1055;&#1088;&#1086;&#1077;&#1082;&#1090;%20&#1073;&#1102;&#1076;&#1078;&#1077;&#1090;&#1072;%20%20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анные по учрежд"/>
      <sheetName val="Штатное расписание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Расш расходов по прочим КБК"/>
      <sheetName val="Свод"/>
      <sheetName val="Отчеты"/>
      <sheetName val="Cm"/>
      <sheetName val="ПФХД"/>
      <sheetName val="Смета"/>
      <sheetName val="Ведомст"/>
      <sheetName val="Функц"/>
      <sheetName val="список"/>
      <sheetName val="исход"/>
      <sheetName val="СП"/>
      <sheetName val="СС"/>
      <sheetName val="СВ"/>
      <sheetName val="СФ"/>
      <sheetName val="Анализ"/>
      <sheetName val="ИсхДан"/>
      <sheetName val="Ведом"/>
      <sheetName val="Функц (2)"/>
      <sheetName val="ВедомПлП"/>
      <sheetName val="Функц ПлП"/>
      <sheetName val="источники"/>
      <sheetName val="ПрогрЗаимств"/>
      <sheetName val="РЦП"/>
      <sheetName val="РЦП ПлП"/>
      <sheetName val="ГРБС"/>
      <sheetName val="ФКР"/>
      <sheetName val="КЦСР"/>
      <sheetName val="КВР"/>
      <sheetName val="СВ (2)"/>
      <sheetName val="СФ (2)"/>
      <sheetName val="СРЦП"/>
      <sheetName val="ЭКР"/>
      <sheetName val="СубКОСГУ"/>
      <sheetName val="ТипСр"/>
    </sheetNames>
    <sheetDataSet>
      <sheetData sheetId="0">
        <row r="2">
          <cell r="B2">
            <v>939</v>
          </cell>
        </row>
      </sheetData>
      <sheetData sheetId="1">
        <row r="14">
          <cell r="B14" t="str">
            <v xml:space="preserve"> 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1">
          <cell r="B1" t="str">
            <v>СубКОСГУ</v>
          </cell>
          <cell r="E1">
            <v>323</v>
          </cell>
        </row>
        <row r="2">
          <cell r="A2" t="str">
            <v>-</v>
          </cell>
          <cell r="B2" t="str">
            <v>-</v>
          </cell>
          <cell r="C2" t="str">
            <v>01.10.00.</v>
          </cell>
          <cell r="D2">
            <v>323</v>
          </cell>
          <cell r="E2">
            <v>324</v>
          </cell>
        </row>
        <row r="3">
          <cell r="A3">
            <v>241</v>
          </cell>
          <cell r="B3" t="str">
            <v>055,0</v>
          </cell>
          <cell r="C3" t="str">
            <v>01.20.00.</v>
          </cell>
          <cell r="D3">
            <v>324</v>
          </cell>
          <cell r="E3">
            <v>325</v>
          </cell>
        </row>
        <row r="4">
          <cell r="A4">
            <v>211</v>
          </cell>
          <cell r="B4" t="str">
            <v>046,0</v>
          </cell>
          <cell r="C4" t="str">
            <v>01.30.00.</v>
          </cell>
          <cell r="D4">
            <v>325</v>
          </cell>
          <cell r="E4">
            <v>326</v>
          </cell>
        </row>
        <row r="5">
          <cell r="A5">
            <v>212</v>
          </cell>
          <cell r="B5" t="str">
            <v>047,0</v>
          </cell>
          <cell r="C5" t="str">
            <v>01.40.00.</v>
          </cell>
          <cell r="D5">
            <v>326</v>
          </cell>
          <cell r="E5">
            <v>327</v>
          </cell>
        </row>
        <row r="6">
          <cell r="A6">
            <v>213</v>
          </cell>
          <cell r="B6" t="str">
            <v>048,01</v>
          </cell>
          <cell r="C6" t="str">
            <v>01.50.00.</v>
          </cell>
          <cell r="D6">
            <v>327</v>
          </cell>
          <cell r="E6">
            <v>328</v>
          </cell>
        </row>
        <row r="7">
          <cell r="A7">
            <v>221</v>
          </cell>
          <cell r="B7" t="str">
            <v>048,02</v>
          </cell>
          <cell r="C7" t="str">
            <v>01.60.00.</v>
          </cell>
          <cell r="D7">
            <v>328</v>
          </cell>
          <cell r="E7">
            <v>329</v>
          </cell>
        </row>
        <row r="8">
          <cell r="A8">
            <v>222</v>
          </cell>
          <cell r="B8" t="str">
            <v>048,03</v>
          </cell>
          <cell r="C8" t="str">
            <v>01.70.00.</v>
          </cell>
          <cell r="D8">
            <v>329</v>
          </cell>
          <cell r="E8">
            <v>331</v>
          </cell>
        </row>
        <row r="9">
          <cell r="A9">
            <v>223</v>
          </cell>
          <cell r="B9" t="str">
            <v>048,04</v>
          </cell>
          <cell r="D9">
            <v>331</v>
          </cell>
          <cell r="E9">
            <v>332</v>
          </cell>
        </row>
        <row r="10">
          <cell r="A10">
            <v>224</v>
          </cell>
          <cell r="B10" t="str">
            <v>048,05</v>
          </cell>
          <cell r="D10">
            <v>332</v>
          </cell>
          <cell r="E10">
            <v>531</v>
          </cell>
        </row>
        <row r="11">
          <cell r="A11">
            <v>225</v>
          </cell>
          <cell r="B11" t="str">
            <v>048,06</v>
          </cell>
          <cell r="D11">
            <v>531</v>
          </cell>
          <cell r="E11">
            <v>532</v>
          </cell>
        </row>
        <row r="12">
          <cell r="A12">
            <v>226</v>
          </cell>
          <cell r="B12" t="str">
            <v>048,07</v>
          </cell>
          <cell r="D12">
            <v>532</v>
          </cell>
          <cell r="E12">
            <v>922</v>
          </cell>
        </row>
        <row r="13">
          <cell r="A13">
            <v>231</v>
          </cell>
          <cell r="B13" t="str">
            <v>048,08</v>
          </cell>
          <cell r="D13">
            <v>922</v>
          </cell>
          <cell r="E13">
            <v>938</v>
          </cell>
        </row>
        <row r="14">
          <cell r="A14">
            <v>242</v>
          </cell>
          <cell r="B14" t="str">
            <v>048,09</v>
          </cell>
          <cell r="D14">
            <v>938</v>
          </cell>
          <cell r="E14">
            <v>938</v>
          </cell>
        </row>
        <row r="15">
          <cell r="A15">
            <v>251</v>
          </cell>
          <cell r="B15" t="str">
            <v>048,10</v>
          </cell>
          <cell r="D15">
            <v>939</v>
          </cell>
          <cell r="E15">
            <v>938</v>
          </cell>
        </row>
        <row r="16">
          <cell r="A16">
            <v>261</v>
          </cell>
          <cell r="B16" t="str">
            <v>048,11</v>
          </cell>
          <cell r="D16">
            <v>979</v>
          </cell>
          <cell r="E16">
            <v>938</v>
          </cell>
        </row>
        <row r="17">
          <cell r="A17">
            <v>262</v>
          </cell>
          <cell r="B17" t="str">
            <v>048,12</v>
          </cell>
          <cell r="E17">
            <v>938</v>
          </cell>
        </row>
        <row r="18">
          <cell r="A18">
            <v>263</v>
          </cell>
          <cell r="E18">
            <v>939</v>
          </cell>
        </row>
        <row r="19">
          <cell r="A19">
            <v>290</v>
          </cell>
          <cell r="E19">
            <v>939</v>
          </cell>
        </row>
        <row r="20">
          <cell r="A20">
            <v>310</v>
          </cell>
          <cell r="E20">
            <v>939</v>
          </cell>
        </row>
        <row r="21">
          <cell r="A21">
            <v>340</v>
          </cell>
          <cell r="E21">
            <v>939</v>
          </cell>
        </row>
        <row r="22">
          <cell r="E22">
            <v>939</v>
          </cell>
        </row>
        <row r="23">
          <cell r="E23">
            <v>979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6" Type="http://schemas.openxmlformats.org/officeDocument/2006/relationships/comments" Target="../comments3.xml"/><Relationship Id="rId5" Type="http://schemas.openxmlformats.org/officeDocument/2006/relationships/image" Target="../media/image2.emf"/><Relationship Id="rId4" Type="http://schemas.openxmlformats.org/officeDocument/2006/relationships/control" Target="../activeX/activeX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6" Type="http://schemas.openxmlformats.org/officeDocument/2006/relationships/comments" Target="../comments4.xml"/><Relationship Id="rId5" Type="http://schemas.openxmlformats.org/officeDocument/2006/relationships/image" Target="../media/image3.emf"/><Relationship Id="rId4" Type="http://schemas.openxmlformats.org/officeDocument/2006/relationships/control" Target="../activeX/activeX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4"/>
  <dimension ref="A1:M569"/>
  <sheetViews>
    <sheetView showZeros="0" view="pageBreakPreview" zoomScaleNormal="100" zoomScaleSheetLayoutView="100" workbookViewId="0">
      <selection activeCell="A2" sqref="A2:I2"/>
    </sheetView>
  </sheetViews>
  <sheetFormatPr defaultRowHeight="12.75" x14ac:dyDescent="0.2"/>
  <cols>
    <col min="1" max="1" width="5.7109375" style="77" customWidth="1"/>
    <col min="2" max="2" width="62" style="77" customWidth="1"/>
    <col min="3" max="3" width="6.28515625" style="115" customWidth="1"/>
    <col min="4" max="4" width="12.7109375" style="115" customWidth="1"/>
    <col min="5" max="5" width="5.28515625" style="115" customWidth="1"/>
    <col min="6" max="6" width="13.5703125" style="77" customWidth="1"/>
    <col min="7" max="8" width="12.85546875" style="77" customWidth="1"/>
    <col min="9" max="9" width="13" style="77" customWidth="1"/>
    <col min="10" max="10" width="1.42578125" style="77" customWidth="1"/>
  </cols>
  <sheetData>
    <row r="1" spans="1:10" x14ac:dyDescent="0.2">
      <c r="A1" s="128"/>
      <c r="B1" s="128"/>
      <c r="C1" s="128"/>
      <c r="D1" s="128"/>
      <c r="E1" s="128"/>
      <c r="F1" s="128"/>
      <c r="G1" s="128"/>
      <c r="H1" s="128"/>
      <c r="I1" s="128"/>
    </row>
    <row r="2" spans="1:10" s="7" customFormat="1" x14ac:dyDescent="0.2">
      <c r="A2" s="129" t="s">
        <v>363</v>
      </c>
      <c r="B2" s="129"/>
      <c r="C2" s="129"/>
      <c r="D2" s="129"/>
      <c r="E2" s="129"/>
      <c r="F2" s="129"/>
      <c r="G2" s="129"/>
      <c r="H2" s="129"/>
      <c r="I2" s="129"/>
      <c r="J2" s="77"/>
    </row>
    <row r="3" spans="1:10" x14ac:dyDescent="0.2">
      <c r="A3" s="127" t="s">
        <v>0</v>
      </c>
      <c r="B3" s="127"/>
      <c r="C3" s="127"/>
      <c r="D3" s="127"/>
      <c r="E3" s="127"/>
      <c r="F3" s="127"/>
      <c r="G3" s="127"/>
      <c r="H3" s="127"/>
      <c r="I3" s="127"/>
    </row>
    <row r="4" spans="1:10" x14ac:dyDescent="0.2">
      <c r="A4" s="127" t="s">
        <v>161</v>
      </c>
      <c r="B4" s="127"/>
      <c r="C4" s="127"/>
      <c r="D4" s="127"/>
      <c r="E4" s="127"/>
      <c r="F4" s="127"/>
      <c r="G4" s="127"/>
      <c r="H4" s="127"/>
      <c r="I4" s="127"/>
    </row>
    <row r="5" spans="1:10" x14ac:dyDescent="0.2">
      <c r="A5" s="127" t="s">
        <v>162</v>
      </c>
      <c r="B5" s="127"/>
      <c r="C5" s="127"/>
      <c r="D5" s="127"/>
      <c r="E5" s="127"/>
      <c r="F5" s="127"/>
      <c r="G5" s="127"/>
      <c r="H5" s="127"/>
      <c r="I5" s="127"/>
    </row>
    <row r="6" spans="1:10" x14ac:dyDescent="0.2">
      <c r="A6" s="127" t="s">
        <v>297</v>
      </c>
      <c r="B6" s="127"/>
      <c r="C6" s="127"/>
      <c r="D6" s="127"/>
      <c r="E6" s="127"/>
      <c r="F6" s="127"/>
      <c r="G6" s="127"/>
      <c r="H6" s="127"/>
      <c r="I6" s="127"/>
    </row>
    <row r="7" spans="1:10" x14ac:dyDescent="0.2">
      <c r="A7" s="123"/>
      <c r="B7" s="123"/>
      <c r="C7" s="123"/>
      <c r="D7" s="123"/>
      <c r="E7" s="123"/>
      <c r="F7" s="123"/>
      <c r="G7" s="123"/>
    </row>
    <row r="8" spans="1:10" ht="34.5" hidden="1" customHeight="1" x14ac:dyDescent="0.2">
      <c r="A8" s="73">
        <v>0</v>
      </c>
      <c r="B8" s="79" t="s">
        <v>1</v>
      </c>
      <c r="C8" s="80">
        <v>0</v>
      </c>
      <c r="D8" s="81">
        <v>0</v>
      </c>
      <c r="E8" s="81">
        <v>0</v>
      </c>
      <c r="F8" s="110">
        <v>0</v>
      </c>
      <c r="G8" s="110">
        <v>0</v>
      </c>
    </row>
    <row r="9" spans="1:10" ht="27" customHeight="1" x14ac:dyDescent="0.2">
      <c r="A9" s="149" t="s">
        <v>299</v>
      </c>
      <c r="B9" s="149"/>
      <c r="C9" s="149"/>
      <c r="D9" s="149"/>
      <c r="E9" s="149"/>
      <c r="F9" s="149"/>
      <c r="G9" s="149"/>
      <c r="H9" s="149"/>
      <c r="I9" s="149"/>
    </row>
    <row r="10" spans="1:10" x14ac:dyDescent="0.2">
      <c r="A10" s="74"/>
      <c r="B10" s="114"/>
      <c r="C10" s="82"/>
      <c r="D10" s="82"/>
      <c r="E10" s="82"/>
      <c r="F10" s="82"/>
      <c r="I10" s="123" t="s">
        <v>168</v>
      </c>
    </row>
    <row r="11" spans="1:10" ht="12.75" customHeight="1" x14ac:dyDescent="0.2">
      <c r="A11" s="133" t="s">
        <v>2</v>
      </c>
      <c r="B11" s="134" t="s">
        <v>160</v>
      </c>
      <c r="C11" s="137" t="s">
        <v>3</v>
      </c>
      <c r="D11" s="137" t="s">
        <v>4</v>
      </c>
      <c r="E11" s="137" t="s">
        <v>5</v>
      </c>
      <c r="F11" s="143" t="s">
        <v>267</v>
      </c>
      <c r="G11" s="144"/>
      <c r="H11" s="144"/>
      <c r="I11" s="145"/>
    </row>
    <row r="12" spans="1:10" x14ac:dyDescent="0.2">
      <c r="A12" s="133"/>
      <c r="B12" s="135"/>
      <c r="C12" s="137"/>
      <c r="D12" s="137"/>
      <c r="E12" s="130"/>
      <c r="F12" s="146"/>
      <c r="G12" s="147"/>
      <c r="H12" s="147"/>
      <c r="I12" s="148"/>
    </row>
    <row r="13" spans="1:10" x14ac:dyDescent="0.2">
      <c r="A13" s="133"/>
      <c r="B13" s="135"/>
      <c r="C13" s="137"/>
      <c r="D13" s="137"/>
      <c r="E13" s="130"/>
      <c r="F13" s="141" t="s">
        <v>285</v>
      </c>
      <c r="G13" s="142"/>
      <c r="H13" s="141" t="s">
        <v>295</v>
      </c>
      <c r="I13" s="142"/>
    </row>
    <row r="14" spans="1:10" ht="136.5" customHeight="1" x14ac:dyDescent="0.2">
      <c r="A14" s="133"/>
      <c r="B14" s="136"/>
      <c r="C14" s="137"/>
      <c r="D14" s="137"/>
      <c r="E14" s="137"/>
      <c r="F14" s="83" t="s">
        <v>6</v>
      </c>
      <c r="G14" s="83" t="s">
        <v>286</v>
      </c>
      <c r="H14" s="83" t="s">
        <v>6</v>
      </c>
      <c r="I14" s="83" t="s">
        <v>286</v>
      </c>
    </row>
    <row r="15" spans="1:10" ht="25.5" x14ac:dyDescent="0.2">
      <c r="A15" s="124">
        <v>922</v>
      </c>
      <c r="B15" s="47" t="s">
        <v>273</v>
      </c>
      <c r="C15" s="84">
        <v>0</v>
      </c>
      <c r="D15" s="85">
        <v>0</v>
      </c>
      <c r="E15" s="125">
        <v>0</v>
      </c>
      <c r="F15" s="32">
        <f>F16+F30+F42+F48+F55+F61</f>
        <v>45000.197</v>
      </c>
      <c r="G15" s="32">
        <f>G16+G30+G42+G48+G55+G61</f>
        <v>314</v>
      </c>
      <c r="H15" s="32">
        <f>H16+H30+H42+H48+H55+H61</f>
        <v>44348.128000000004</v>
      </c>
      <c r="I15" s="32">
        <f>I16+I30+I42+I48+I55+I61</f>
        <v>314</v>
      </c>
    </row>
    <row r="16" spans="1:10" ht="38.25" x14ac:dyDescent="0.2">
      <c r="A16" s="73">
        <v>0</v>
      </c>
      <c r="B16" s="47" t="s">
        <v>69</v>
      </c>
      <c r="C16" s="84">
        <v>104</v>
      </c>
      <c r="D16" s="85">
        <v>0</v>
      </c>
      <c r="E16" s="125">
        <v>0</v>
      </c>
      <c r="F16" s="32">
        <f>F17</f>
        <v>813.91499999999996</v>
      </c>
      <c r="G16" s="32">
        <v>0</v>
      </c>
      <c r="H16" s="32">
        <f>H17</f>
        <v>813.91499999999996</v>
      </c>
      <c r="I16" s="32">
        <v>0</v>
      </c>
    </row>
    <row r="17" spans="1:9" ht="25.5" x14ac:dyDescent="0.2">
      <c r="A17" s="73">
        <v>0</v>
      </c>
      <c r="B17" s="46" t="s">
        <v>300</v>
      </c>
      <c r="C17" s="86">
        <v>104</v>
      </c>
      <c r="D17" s="87" t="s">
        <v>12</v>
      </c>
      <c r="E17" s="88">
        <v>0</v>
      </c>
      <c r="F17" s="111">
        <f>F22+F24</f>
        <v>813.91499999999996</v>
      </c>
      <c r="G17" s="111">
        <v>0</v>
      </c>
      <c r="H17" s="111">
        <f>H22+H24</f>
        <v>813.91499999999996</v>
      </c>
      <c r="I17" s="111">
        <v>0</v>
      </c>
    </row>
    <row r="18" spans="1:9" ht="25.5" hidden="1" x14ac:dyDescent="0.2">
      <c r="A18" s="73">
        <v>0</v>
      </c>
      <c r="B18" s="46" t="s">
        <v>70</v>
      </c>
      <c r="C18" s="86">
        <v>104</v>
      </c>
      <c r="D18" s="87" t="s">
        <v>12</v>
      </c>
      <c r="E18" s="88">
        <v>0</v>
      </c>
      <c r="F18" s="111">
        <v>0</v>
      </c>
      <c r="G18" s="111">
        <v>0</v>
      </c>
      <c r="H18" s="111">
        <v>0</v>
      </c>
      <c r="I18" s="111">
        <v>0</v>
      </c>
    </row>
    <row r="19" spans="1:9" ht="25.5" hidden="1" x14ac:dyDescent="0.2">
      <c r="A19" s="73">
        <v>0</v>
      </c>
      <c r="B19" s="46" t="s">
        <v>71</v>
      </c>
      <c r="C19" s="86">
        <v>104</v>
      </c>
      <c r="D19" s="87" t="s">
        <v>13</v>
      </c>
      <c r="E19" s="88">
        <v>0</v>
      </c>
      <c r="F19" s="111">
        <v>0</v>
      </c>
      <c r="G19" s="111">
        <v>0</v>
      </c>
      <c r="H19" s="111">
        <v>0</v>
      </c>
      <c r="I19" s="111">
        <v>0</v>
      </c>
    </row>
    <row r="20" spans="1:9" ht="25.5" hidden="1" x14ac:dyDescent="0.2">
      <c r="A20" s="73">
        <v>0</v>
      </c>
      <c r="B20" s="46" t="s">
        <v>71</v>
      </c>
      <c r="C20" s="86">
        <v>104</v>
      </c>
      <c r="D20" s="87" t="s">
        <v>13</v>
      </c>
      <c r="E20" s="88">
        <v>0</v>
      </c>
      <c r="F20" s="111">
        <v>0</v>
      </c>
      <c r="G20" s="111">
        <v>0</v>
      </c>
      <c r="H20" s="111">
        <v>0</v>
      </c>
      <c r="I20" s="111">
        <v>0</v>
      </c>
    </row>
    <row r="21" spans="1:9" ht="25.5" hidden="1" x14ac:dyDescent="0.2">
      <c r="A21" s="73">
        <v>0</v>
      </c>
      <c r="B21" s="46" t="s">
        <v>71</v>
      </c>
      <c r="C21" s="86">
        <v>104</v>
      </c>
      <c r="D21" s="87" t="s">
        <v>13</v>
      </c>
      <c r="E21" s="88">
        <v>0</v>
      </c>
      <c r="F21" s="111">
        <v>0</v>
      </c>
      <c r="G21" s="111">
        <v>0</v>
      </c>
      <c r="H21" s="111">
        <v>0</v>
      </c>
      <c r="I21" s="111">
        <v>0</v>
      </c>
    </row>
    <row r="22" spans="1:9" ht="51" x14ac:dyDescent="0.2">
      <c r="A22" s="73">
        <v>0</v>
      </c>
      <c r="B22" s="46" t="s">
        <v>72</v>
      </c>
      <c r="C22" s="86">
        <v>104</v>
      </c>
      <c r="D22" s="87" t="s">
        <v>12</v>
      </c>
      <c r="E22" s="88">
        <v>100</v>
      </c>
      <c r="F22" s="111">
        <f>F23</f>
        <v>813.91499999999996</v>
      </c>
      <c r="G22" s="111">
        <v>0</v>
      </c>
      <c r="H22" s="111">
        <f>H23</f>
        <v>813.91499999999996</v>
      </c>
      <c r="I22" s="111">
        <v>0</v>
      </c>
    </row>
    <row r="23" spans="1:9" ht="19.5" customHeight="1" x14ac:dyDescent="0.2">
      <c r="A23" s="73">
        <v>0</v>
      </c>
      <c r="B23" s="46" t="s">
        <v>73</v>
      </c>
      <c r="C23" s="86">
        <v>104</v>
      </c>
      <c r="D23" s="87" t="s">
        <v>12</v>
      </c>
      <c r="E23" s="88">
        <v>120</v>
      </c>
      <c r="F23" s="111">
        <v>813.91499999999996</v>
      </c>
      <c r="G23" s="111"/>
      <c r="H23" s="111">
        <v>813.91499999999996</v>
      </c>
      <c r="I23" s="111">
        <v>0</v>
      </c>
    </row>
    <row r="24" spans="1:9" ht="25.5" hidden="1" customHeight="1" x14ac:dyDescent="0.2">
      <c r="A24" s="73">
        <v>0</v>
      </c>
      <c r="B24" s="46" t="s">
        <v>74</v>
      </c>
      <c r="C24" s="86">
        <v>104</v>
      </c>
      <c r="D24" s="87" t="s">
        <v>12</v>
      </c>
      <c r="E24" s="88">
        <v>200</v>
      </c>
      <c r="F24" s="111">
        <f>F25</f>
        <v>0</v>
      </c>
      <c r="G24" s="111">
        <v>0</v>
      </c>
      <c r="H24" s="111">
        <f>H25</f>
        <v>0</v>
      </c>
      <c r="I24" s="111">
        <v>0</v>
      </c>
    </row>
    <row r="25" spans="1:9" ht="25.5" hidden="1" x14ac:dyDescent="0.2">
      <c r="A25" s="73">
        <v>0</v>
      </c>
      <c r="B25" s="46" t="s">
        <v>75</v>
      </c>
      <c r="C25" s="86">
        <v>104</v>
      </c>
      <c r="D25" s="87" t="s">
        <v>12</v>
      </c>
      <c r="E25" s="88">
        <v>240</v>
      </c>
      <c r="F25" s="111"/>
      <c r="G25" s="111"/>
      <c r="H25" s="111"/>
      <c r="I25" s="111">
        <v>0</v>
      </c>
    </row>
    <row r="26" spans="1:9" hidden="1" x14ac:dyDescent="0.2">
      <c r="A26" s="73">
        <v>0</v>
      </c>
      <c r="B26" s="46" t="s">
        <v>76</v>
      </c>
      <c r="C26" s="86">
        <v>104</v>
      </c>
      <c r="D26" s="87" t="s">
        <v>13</v>
      </c>
      <c r="E26" s="88">
        <v>800</v>
      </c>
      <c r="F26" s="111">
        <v>0</v>
      </c>
      <c r="G26" s="111">
        <v>0</v>
      </c>
      <c r="H26" s="111">
        <v>0</v>
      </c>
      <c r="I26" s="111">
        <v>0</v>
      </c>
    </row>
    <row r="27" spans="1:9" hidden="1" x14ac:dyDescent="0.2">
      <c r="A27" s="73">
        <v>0</v>
      </c>
      <c r="B27" s="46" t="s">
        <v>77</v>
      </c>
      <c r="C27" s="86">
        <v>104</v>
      </c>
      <c r="D27" s="87" t="s">
        <v>13</v>
      </c>
      <c r="E27" s="88">
        <v>850</v>
      </c>
      <c r="F27" s="111">
        <v>0</v>
      </c>
      <c r="G27" s="111">
        <v>0</v>
      </c>
      <c r="H27" s="111">
        <v>0</v>
      </c>
      <c r="I27" s="111">
        <v>0</v>
      </c>
    </row>
    <row r="28" spans="1:9" hidden="1" x14ac:dyDescent="0.2">
      <c r="A28" s="73"/>
      <c r="B28" s="46" t="s">
        <v>76</v>
      </c>
      <c r="C28" s="86">
        <v>104</v>
      </c>
      <c r="D28" s="87" t="s">
        <v>13</v>
      </c>
      <c r="E28" s="88">
        <v>800</v>
      </c>
      <c r="F28" s="111">
        <f>F29</f>
        <v>0</v>
      </c>
      <c r="G28" s="111"/>
      <c r="H28" s="111">
        <f>H29</f>
        <v>0</v>
      </c>
      <c r="I28" s="111"/>
    </row>
    <row r="29" spans="1:9" hidden="1" x14ac:dyDescent="0.2">
      <c r="A29" s="73"/>
      <c r="B29" s="46" t="s">
        <v>77</v>
      </c>
      <c r="C29" s="86">
        <v>104</v>
      </c>
      <c r="D29" s="87" t="s">
        <v>13</v>
      </c>
      <c r="E29" s="88">
        <v>850</v>
      </c>
      <c r="F29" s="111">
        <v>0</v>
      </c>
      <c r="G29" s="111"/>
      <c r="H29" s="111">
        <v>0</v>
      </c>
      <c r="I29" s="111"/>
    </row>
    <row r="30" spans="1:9" ht="25.5" x14ac:dyDescent="0.2">
      <c r="A30" s="73">
        <v>0</v>
      </c>
      <c r="B30" s="47" t="s">
        <v>78</v>
      </c>
      <c r="C30" s="84">
        <v>106</v>
      </c>
      <c r="D30" s="85">
        <v>0</v>
      </c>
      <c r="E30" s="125">
        <v>0</v>
      </c>
      <c r="F30" s="32">
        <f>F31</f>
        <v>13556.824000000001</v>
      </c>
      <c r="G30" s="32">
        <v>0</v>
      </c>
      <c r="H30" s="32">
        <f>H31</f>
        <v>13556.824000000001</v>
      </c>
      <c r="I30" s="32">
        <v>0</v>
      </c>
    </row>
    <row r="31" spans="1:9" ht="25.5" x14ac:dyDescent="0.2">
      <c r="A31" s="73">
        <v>0</v>
      </c>
      <c r="B31" s="46" t="s">
        <v>300</v>
      </c>
      <c r="C31" s="86">
        <v>106</v>
      </c>
      <c r="D31" s="87" t="s">
        <v>12</v>
      </c>
      <c r="E31" s="88">
        <v>0</v>
      </c>
      <c r="F31" s="111">
        <f>F36+F38+F40</f>
        <v>13556.824000000001</v>
      </c>
      <c r="G31" s="111">
        <v>0</v>
      </c>
      <c r="H31" s="111">
        <f>H36+H38+H40</f>
        <v>13556.824000000001</v>
      </c>
      <c r="I31" s="111">
        <v>0</v>
      </c>
    </row>
    <row r="32" spans="1:9" ht="25.5" hidden="1" x14ac:dyDescent="0.2">
      <c r="A32" s="73">
        <v>0</v>
      </c>
      <c r="B32" s="46" t="s">
        <v>70</v>
      </c>
      <c r="C32" s="86">
        <v>106</v>
      </c>
      <c r="D32" s="87" t="s">
        <v>12</v>
      </c>
      <c r="E32" s="88">
        <v>0</v>
      </c>
      <c r="F32" s="111">
        <v>0</v>
      </c>
      <c r="G32" s="111">
        <v>0</v>
      </c>
      <c r="H32" s="111">
        <v>0</v>
      </c>
      <c r="I32" s="111">
        <v>0</v>
      </c>
    </row>
    <row r="33" spans="1:9" ht="25.5" hidden="1" x14ac:dyDescent="0.2">
      <c r="A33" s="73">
        <v>0</v>
      </c>
      <c r="B33" s="46" t="s">
        <v>71</v>
      </c>
      <c r="C33" s="86">
        <v>106</v>
      </c>
      <c r="D33" s="87" t="s">
        <v>13</v>
      </c>
      <c r="E33" s="88">
        <v>0</v>
      </c>
      <c r="F33" s="111">
        <v>0</v>
      </c>
      <c r="G33" s="111">
        <v>0</v>
      </c>
      <c r="H33" s="111">
        <v>0</v>
      </c>
      <c r="I33" s="111">
        <v>0</v>
      </c>
    </row>
    <row r="34" spans="1:9" ht="25.5" hidden="1" x14ac:dyDescent="0.2">
      <c r="A34" s="73">
        <v>0</v>
      </c>
      <c r="B34" s="46" t="s">
        <v>71</v>
      </c>
      <c r="C34" s="86">
        <v>106</v>
      </c>
      <c r="D34" s="87" t="s">
        <v>13</v>
      </c>
      <c r="E34" s="88">
        <v>0</v>
      </c>
      <c r="F34" s="111">
        <v>0</v>
      </c>
      <c r="G34" s="111">
        <v>0</v>
      </c>
      <c r="H34" s="111">
        <v>0</v>
      </c>
      <c r="I34" s="111">
        <v>0</v>
      </c>
    </row>
    <row r="35" spans="1:9" ht="25.5" hidden="1" x14ac:dyDescent="0.2">
      <c r="A35" s="73">
        <v>0</v>
      </c>
      <c r="B35" s="46" t="s">
        <v>71</v>
      </c>
      <c r="C35" s="86">
        <v>106</v>
      </c>
      <c r="D35" s="87" t="s">
        <v>13</v>
      </c>
      <c r="E35" s="88">
        <v>0</v>
      </c>
      <c r="F35" s="111">
        <v>0</v>
      </c>
      <c r="G35" s="111">
        <v>0</v>
      </c>
      <c r="H35" s="111">
        <v>0</v>
      </c>
      <c r="I35" s="111">
        <v>0</v>
      </c>
    </row>
    <row r="36" spans="1:9" ht="51" x14ac:dyDescent="0.2">
      <c r="A36" s="73">
        <v>0</v>
      </c>
      <c r="B36" s="46" t="s">
        <v>72</v>
      </c>
      <c r="C36" s="86">
        <v>106</v>
      </c>
      <c r="D36" s="87" t="s">
        <v>12</v>
      </c>
      <c r="E36" s="88">
        <v>100</v>
      </c>
      <c r="F36" s="111">
        <f>F37</f>
        <v>13128.707</v>
      </c>
      <c r="G36" s="111">
        <v>0</v>
      </c>
      <c r="H36" s="111">
        <f>H37</f>
        <v>13128.707</v>
      </c>
      <c r="I36" s="111">
        <v>0</v>
      </c>
    </row>
    <row r="37" spans="1:9" ht="14.25" customHeight="1" x14ac:dyDescent="0.2">
      <c r="A37" s="73">
        <v>0</v>
      </c>
      <c r="B37" s="46" t="s">
        <v>73</v>
      </c>
      <c r="C37" s="86">
        <v>106</v>
      </c>
      <c r="D37" s="87" t="s">
        <v>12</v>
      </c>
      <c r="E37" s="88">
        <v>120</v>
      </c>
      <c r="F37" s="111">
        <v>13128.707</v>
      </c>
      <c r="G37" s="111"/>
      <c r="H37" s="111">
        <v>13128.707</v>
      </c>
      <c r="I37" s="111">
        <v>0</v>
      </c>
    </row>
    <row r="38" spans="1:9" ht="26.25" customHeight="1" x14ac:dyDescent="0.2">
      <c r="A38" s="73">
        <v>0</v>
      </c>
      <c r="B38" s="46" t="s">
        <v>74</v>
      </c>
      <c r="C38" s="86">
        <v>106</v>
      </c>
      <c r="D38" s="87" t="s">
        <v>12</v>
      </c>
      <c r="E38" s="88">
        <v>200</v>
      </c>
      <c r="F38" s="111">
        <f>F39</f>
        <v>428.11700000000002</v>
      </c>
      <c r="G38" s="111">
        <v>0</v>
      </c>
      <c r="H38" s="111">
        <f>H39</f>
        <v>428.11700000000002</v>
      </c>
      <c r="I38" s="111">
        <v>0</v>
      </c>
    </row>
    <row r="39" spans="1:9" ht="23.25" customHeight="1" x14ac:dyDescent="0.2">
      <c r="A39" s="73">
        <v>0</v>
      </c>
      <c r="B39" s="46" t="s">
        <v>75</v>
      </c>
      <c r="C39" s="86">
        <v>106</v>
      </c>
      <c r="D39" s="87" t="s">
        <v>12</v>
      </c>
      <c r="E39" s="88">
        <v>240</v>
      </c>
      <c r="F39" s="111">
        <v>428.11700000000002</v>
      </c>
      <c r="G39" s="111"/>
      <c r="H39" s="111">
        <v>428.11700000000002</v>
      </c>
      <c r="I39" s="111">
        <v>0</v>
      </c>
    </row>
    <row r="40" spans="1:9" hidden="1" x14ac:dyDescent="0.2">
      <c r="A40" s="73">
        <v>0</v>
      </c>
      <c r="B40" s="46" t="s">
        <v>76</v>
      </c>
      <c r="C40" s="86">
        <v>106</v>
      </c>
      <c r="D40" s="87" t="s">
        <v>12</v>
      </c>
      <c r="E40" s="88">
        <v>800</v>
      </c>
      <c r="F40" s="111">
        <f>F41</f>
        <v>0</v>
      </c>
      <c r="G40" s="111">
        <v>0</v>
      </c>
      <c r="H40" s="111">
        <f>H41</f>
        <v>0</v>
      </c>
      <c r="I40" s="111">
        <v>0</v>
      </c>
    </row>
    <row r="41" spans="1:9" hidden="1" x14ac:dyDescent="0.2">
      <c r="A41" s="73">
        <v>0</v>
      </c>
      <c r="B41" s="46" t="s">
        <v>77</v>
      </c>
      <c r="C41" s="86">
        <v>106</v>
      </c>
      <c r="D41" s="87" t="s">
        <v>12</v>
      </c>
      <c r="E41" s="88">
        <v>850</v>
      </c>
      <c r="F41" s="111"/>
      <c r="G41" s="111"/>
      <c r="H41" s="111"/>
      <c r="I41" s="111">
        <v>0</v>
      </c>
    </row>
    <row r="42" spans="1:9" hidden="1" x14ac:dyDescent="0.2">
      <c r="A42" s="73">
        <v>0</v>
      </c>
      <c r="B42" s="47" t="s">
        <v>80</v>
      </c>
      <c r="C42" s="84">
        <v>702</v>
      </c>
      <c r="D42" s="85">
        <v>0</v>
      </c>
      <c r="E42" s="125">
        <v>0</v>
      </c>
      <c r="F42" s="32">
        <f>F43</f>
        <v>0</v>
      </c>
      <c r="G42" s="32">
        <v>0</v>
      </c>
      <c r="H42" s="32">
        <f>H43</f>
        <v>0</v>
      </c>
      <c r="I42" s="32">
        <v>0</v>
      </c>
    </row>
    <row r="43" spans="1:9" ht="25.5" hidden="1" x14ac:dyDescent="0.2">
      <c r="A43" s="73">
        <v>0</v>
      </c>
      <c r="B43" s="46" t="s">
        <v>300</v>
      </c>
      <c r="C43" s="86">
        <v>702</v>
      </c>
      <c r="D43" s="87" t="s">
        <v>12</v>
      </c>
      <c r="E43" s="88">
        <v>0</v>
      </c>
      <c r="F43" s="111">
        <f>F46</f>
        <v>0</v>
      </c>
      <c r="G43" s="111">
        <v>0</v>
      </c>
      <c r="H43" s="111">
        <f>H46</f>
        <v>0</v>
      </c>
      <c r="I43" s="111">
        <v>0</v>
      </c>
    </row>
    <row r="44" spans="1:9" ht="25.5" hidden="1" x14ac:dyDescent="0.2">
      <c r="A44" s="73">
        <v>0</v>
      </c>
      <c r="B44" s="46" t="s">
        <v>70</v>
      </c>
      <c r="C44" s="86">
        <v>702</v>
      </c>
      <c r="D44" s="87" t="s">
        <v>12</v>
      </c>
      <c r="E44" s="88">
        <v>0</v>
      </c>
      <c r="F44" s="111">
        <v>0</v>
      </c>
      <c r="G44" s="111">
        <v>0</v>
      </c>
      <c r="H44" s="111">
        <v>0</v>
      </c>
      <c r="I44" s="111">
        <v>0</v>
      </c>
    </row>
    <row r="45" spans="1:9" ht="51" hidden="1" x14ac:dyDescent="0.2">
      <c r="A45" s="73">
        <v>0</v>
      </c>
      <c r="B45" s="46" t="s">
        <v>83</v>
      </c>
      <c r="C45" s="86">
        <v>702</v>
      </c>
      <c r="D45" s="87" t="s">
        <v>15</v>
      </c>
      <c r="E45" s="88">
        <v>0</v>
      </c>
      <c r="F45" s="111">
        <v>0</v>
      </c>
      <c r="G45" s="111">
        <v>0</v>
      </c>
      <c r="H45" s="111">
        <v>0</v>
      </c>
      <c r="I45" s="111">
        <v>0</v>
      </c>
    </row>
    <row r="46" spans="1:9" hidden="1" x14ac:dyDescent="0.2">
      <c r="A46" s="73">
        <v>0</v>
      </c>
      <c r="B46" s="46" t="s">
        <v>84</v>
      </c>
      <c r="C46" s="86">
        <v>702</v>
      </c>
      <c r="D46" s="87" t="s">
        <v>12</v>
      </c>
      <c r="E46" s="88">
        <v>500</v>
      </c>
      <c r="F46" s="111">
        <f>F47</f>
        <v>0</v>
      </c>
      <c r="G46" s="111">
        <v>0</v>
      </c>
      <c r="H46" s="111">
        <f>H47</f>
        <v>0</v>
      </c>
      <c r="I46" s="111">
        <v>0</v>
      </c>
    </row>
    <row r="47" spans="1:9" hidden="1" x14ac:dyDescent="0.2">
      <c r="A47" s="73">
        <v>0</v>
      </c>
      <c r="B47" s="46" t="s">
        <v>85</v>
      </c>
      <c r="C47" s="86">
        <v>702</v>
      </c>
      <c r="D47" s="87" t="s">
        <v>12</v>
      </c>
      <c r="E47" s="88">
        <v>540</v>
      </c>
      <c r="F47" s="111">
        <v>0</v>
      </c>
      <c r="G47" s="111"/>
      <c r="H47" s="111">
        <v>0</v>
      </c>
      <c r="I47" s="111">
        <v>0</v>
      </c>
    </row>
    <row r="48" spans="1:9" ht="17.25" customHeight="1" x14ac:dyDescent="0.2">
      <c r="A48" s="124">
        <v>0</v>
      </c>
      <c r="B48" s="47" t="s">
        <v>272</v>
      </c>
      <c r="C48" s="84">
        <v>1301</v>
      </c>
      <c r="D48" s="85">
        <v>0</v>
      </c>
      <c r="E48" s="125">
        <v>0</v>
      </c>
      <c r="F48" s="32">
        <f>F49</f>
        <v>1300</v>
      </c>
      <c r="G48" s="32">
        <v>0</v>
      </c>
      <c r="H48" s="32">
        <f>H49</f>
        <v>1300</v>
      </c>
      <c r="I48" s="32">
        <v>0</v>
      </c>
    </row>
    <row r="49" spans="1:10" ht="25.5" x14ac:dyDescent="0.2">
      <c r="A49" s="73">
        <v>0</v>
      </c>
      <c r="B49" s="46" t="s">
        <v>300</v>
      </c>
      <c r="C49" s="86">
        <v>1301</v>
      </c>
      <c r="D49" s="87">
        <v>100000000</v>
      </c>
      <c r="E49" s="88">
        <v>0</v>
      </c>
      <c r="F49" s="111">
        <f>F53</f>
        <v>1300</v>
      </c>
      <c r="G49" s="111">
        <v>0</v>
      </c>
      <c r="H49" s="111">
        <f>H53</f>
        <v>1300</v>
      </c>
      <c r="I49" s="111">
        <v>0</v>
      </c>
    </row>
    <row r="50" spans="1:10" ht="25.5" hidden="1" x14ac:dyDescent="0.2">
      <c r="A50" s="73">
        <v>0</v>
      </c>
      <c r="B50" s="46" t="s">
        <v>70</v>
      </c>
      <c r="C50" s="86">
        <v>1301</v>
      </c>
      <c r="D50" s="87" t="s">
        <v>12</v>
      </c>
      <c r="E50" s="88">
        <v>0</v>
      </c>
      <c r="F50" s="111">
        <v>0</v>
      </c>
      <c r="G50" s="111">
        <v>0</v>
      </c>
      <c r="H50" s="111">
        <v>0</v>
      </c>
      <c r="I50" s="111">
        <v>0</v>
      </c>
    </row>
    <row r="51" spans="1:10" ht="25.5" hidden="1" x14ac:dyDescent="0.2">
      <c r="A51" s="73">
        <v>0</v>
      </c>
      <c r="B51" s="46" t="s">
        <v>87</v>
      </c>
      <c r="C51" s="86">
        <v>1301</v>
      </c>
      <c r="D51" s="87" t="s">
        <v>17</v>
      </c>
      <c r="E51" s="88">
        <v>0</v>
      </c>
      <c r="F51" s="111">
        <v>0</v>
      </c>
      <c r="G51" s="111">
        <v>0</v>
      </c>
      <c r="H51" s="111">
        <v>0</v>
      </c>
      <c r="I51" s="111">
        <v>0</v>
      </c>
    </row>
    <row r="52" spans="1:10" ht="25.5" hidden="1" x14ac:dyDescent="0.2">
      <c r="A52" s="73">
        <v>0</v>
      </c>
      <c r="B52" s="46" t="s">
        <v>87</v>
      </c>
      <c r="C52" s="86">
        <v>1301</v>
      </c>
      <c r="D52" s="87" t="s">
        <v>17</v>
      </c>
      <c r="E52" s="88">
        <v>0</v>
      </c>
      <c r="F52" s="111">
        <v>0</v>
      </c>
      <c r="G52" s="111">
        <v>0</v>
      </c>
      <c r="H52" s="111">
        <v>0</v>
      </c>
      <c r="I52" s="111">
        <v>0</v>
      </c>
    </row>
    <row r="53" spans="1:10" x14ac:dyDescent="0.2">
      <c r="A53" s="73">
        <v>0</v>
      </c>
      <c r="B53" s="46" t="s">
        <v>88</v>
      </c>
      <c r="C53" s="86">
        <v>1301</v>
      </c>
      <c r="D53" s="87">
        <v>100000000</v>
      </c>
      <c r="E53" s="88">
        <v>700</v>
      </c>
      <c r="F53" s="111">
        <f>F54</f>
        <v>1300</v>
      </c>
      <c r="G53" s="111">
        <v>0</v>
      </c>
      <c r="H53" s="111">
        <f>H54</f>
        <v>1300</v>
      </c>
      <c r="I53" s="111">
        <v>0</v>
      </c>
    </row>
    <row r="54" spans="1:10" x14ac:dyDescent="0.2">
      <c r="A54" s="73">
        <v>0</v>
      </c>
      <c r="B54" s="46" t="s">
        <v>89</v>
      </c>
      <c r="C54" s="86">
        <v>1301</v>
      </c>
      <c r="D54" s="87">
        <v>100000000</v>
      </c>
      <c r="E54" s="88">
        <v>730</v>
      </c>
      <c r="F54" s="111">
        <v>1300</v>
      </c>
      <c r="G54" s="111"/>
      <c r="H54" s="111">
        <v>1300</v>
      </c>
      <c r="I54" s="111">
        <v>0</v>
      </c>
    </row>
    <row r="55" spans="1:10" ht="25.5" x14ac:dyDescent="0.2">
      <c r="A55" s="73">
        <v>0</v>
      </c>
      <c r="B55" s="47" t="s">
        <v>90</v>
      </c>
      <c r="C55" s="84">
        <v>1401</v>
      </c>
      <c r="D55" s="85">
        <v>0</v>
      </c>
      <c r="E55" s="125">
        <v>0</v>
      </c>
      <c r="F55" s="32">
        <f>F56</f>
        <v>19983.05</v>
      </c>
      <c r="G55" s="32">
        <f t="shared" ref="G55:I55" si="0">G56</f>
        <v>314</v>
      </c>
      <c r="H55" s="32">
        <f t="shared" si="0"/>
        <v>19983.05</v>
      </c>
      <c r="I55" s="32">
        <f t="shared" si="0"/>
        <v>314</v>
      </c>
    </row>
    <row r="56" spans="1:10" ht="25.5" x14ac:dyDescent="0.2">
      <c r="A56" s="73">
        <v>0</v>
      </c>
      <c r="B56" s="46" t="s">
        <v>300</v>
      </c>
      <c r="C56" s="86">
        <v>1401</v>
      </c>
      <c r="D56" s="87" t="s">
        <v>12</v>
      </c>
      <c r="E56" s="88">
        <v>0</v>
      </c>
      <c r="F56" s="111">
        <f>F59</f>
        <v>19983.05</v>
      </c>
      <c r="G56" s="111">
        <f t="shared" ref="G56:I56" si="1">G59</f>
        <v>314</v>
      </c>
      <c r="H56" s="111">
        <f t="shared" si="1"/>
        <v>19983.05</v>
      </c>
      <c r="I56" s="111">
        <f t="shared" si="1"/>
        <v>314</v>
      </c>
    </row>
    <row r="57" spans="1:10" ht="25.5" hidden="1" x14ac:dyDescent="0.2">
      <c r="A57" s="73">
        <v>0</v>
      </c>
      <c r="B57" s="46" t="s">
        <v>70</v>
      </c>
      <c r="C57" s="86">
        <v>1401</v>
      </c>
      <c r="D57" s="87" t="s">
        <v>12</v>
      </c>
      <c r="E57" s="88">
        <v>0</v>
      </c>
      <c r="F57" s="111">
        <v>0</v>
      </c>
      <c r="G57" s="111">
        <v>0</v>
      </c>
      <c r="H57" s="111">
        <v>0</v>
      </c>
      <c r="I57" s="111">
        <v>0</v>
      </c>
    </row>
    <row r="58" spans="1:10" ht="25.5" hidden="1" x14ac:dyDescent="0.2">
      <c r="A58" s="73">
        <v>0</v>
      </c>
      <c r="B58" s="46" t="s">
        <v>91</v>
      </c>
      <c r="C58" s="86">
        <v>1401</v>
      </c>
      <c r="D58" s="87" t="s">
        <v>19</v>
      </c>
      <c r="E58" s="88">
        <v>0</v>
      </c>
      <c r="F58" s="111">
        <v>0</v>
      </c>
      <c r="G58" s="111">
        <v>0</v>
      </c>
      <c r="H58" s="111">
        <v>0</v>
      </c>
      <c r="I58" s="111">
        <v>0</v>
      </c>
    </row>
    <row r="59" spans="1:10" x14ac:dyDescent="0.2">
      <c r="A59" s="73">
        <v>0</v>
      </c>
      <c r="B59" s="46" t="s">
        <v>84</v>
      </c>
      <c r="C59" s="86">
        <v>1401</v>
      </c>
      <c r="D59" s="87" t="s">
        <v>12</v>
      </c>
      <c r="E59" s="88">
        <v>500</v>
      </c>
      <c r="F59" s="111">
        <f>F60</f>
        <v>19983.05</v>
      </c>
      <c r="G59" s="111">
        <f t="shared" ref="G59:I59" si="2">G60</f>
        <v>314</v>
      </c>
      <c r="H59" s="111">
        <f t="shared" si="2"/>
        <v>19983.05</v>
      </c>
      <c r="I59" s="111">
        <f t="shared" si="2"/>
        <v>314</v>
      </c>
    </row>
    <row r="60" spans="1:10" s="12" customFormat="1" x14ac:dyDescent="0.2">
      <c r="A60" s="73">
        <v>0</v>
      </c>
      <c r="B60" s="46" t="s">
        <v>92</v>
      </c>
      <c r="C60" s="86">
        <v>1401</v>
      </c>
      <c r="D60" s="87" t="s">
        <v>12</v>
      </c>
      <c r="E60" s="88">
        <v>510</v>
      </c>
      <c r="F60" s="111">
        <v>19983.05</v>
      </c>
      <c r="G60" s="111">
        <v>314</v>
      </c>
      <c r="H60" s="111">
        <v>19983.05</v>
      </c>
      <c r="I60" s="111">
        <v>314</v>
      </c>
      <c r="J60" s="77"/>
    </row>
    <row r="61" spans="1:10" x14ac:dyDescent="0.2">
      <c r="A61" s="73">
        <v>0</v>
      </c>
      <c r="B61" s="47" t="s">
        <v>271</v>
      </c>
      <c r="C61" s="84">
        <v>1403</v>
      </c>
      <c r="D61" s="85">
        <v>0</v>
      </c>
      <c r="E61" s="125">
        <v>0</v>
      </c>
      <c r="F61" s="32">
        <f>F62</f>
        <v>9346.4079999999994</v>
      </c>
      <c r="G61" s="32">
        <v>0</v>
      </c>
      <c r="H61" s="32">
        <f>H62</f>
        <v>8694.3389999999999</v>
      </c>
      <c r="I61" s="32">
        <v>0</v>
      </c>
    </row>
    <row r="62" spans="1:10" ht="25.5" x14ac:dyDescent="0.2">
      <c r="A62" s="73">
        <v>0</v>
      </c>
      <c r="B62" s="46" t="s">
        <v>300</v>
      </c>
      <c r="C62" s="86">
        <v>1403</v>
      </c>
      <c r="D62" s="87" t="s">
        <v>12</v>
      </c>
      <c r="E62" s="88">
        <v>0</v>
      </c>
      <c r="F62" s="111">
        <f>F65</f>
        <v>9346.4079999999994</v>
      </c>
      <c r="G62" s="111">
        <v>0</v>
      </c>
      <c r="H62" s="111">
        <f>H65</f>
        <v>8694.3389999999999</v>
      </c>
      <c r="I62" s="111">
        <v>0</v>
      </c>
    </row>
    <row r="63" spans="1:10" ht="25.5" hidden="1" x14ac:dyDescent="0.2">
      <c r="A63" s="73">
        <v>0</v>
      </c>
      <c r="B63" s="46" t="s">
        <v>70</v>
      </c>
      <c r="C63" s="86">
        <v>1402</v>
      </c>
      <c r="D63" s="87" t="s">
        <v>12</v>
      </c>
      <c r="E63" s="88">
        <v>0</v>
      </c>
      <c r="F63" s="111">
        <v>0</v>
      </c>
      <c r="G63" s="111">
        <v>0</v>
      </c>
      <c r="H63" s="111">
        <v>0</v>
      </c>
      <c r="I63" s="111">
        <v>0</v>
      </c>
    </row>
    <row r="64" spans="1:10" hidden="1" x14ac:dyDescent="0.2">
      <c r="A64" s="73">
        <v>0</v>
      </c>
      <c r="B64" s="46" t="s">
        <v>95</v>
      </c>
      <c r="C64" s="86">
        <v>1402</v>
      </c>
      <c r="D64" s="87" t="s">
        <v>22</v>
      </c>
      <c r="E64" s="88">
        <v>0</v>
      </c>
      <c r="F64" s="111">
        <v>0</v>
      </c>
      <c r="G64" s="111">
        <v>0</v>
      </c>
      <c r="H64" s="111">
        <v>0</v>
      </c>
      <c r="I64" s="111">
        <v>0</v>
      </c>
    </row>
    <row r="65" spans="1:10" x14ac:dyDescent="0.2">
      <c r="A65" s="73">
        <v>0</v>
      </c>
      <c r="B65" s="46" t="s">
        <v>84</v>
      </c>
      <c r="C65" s="86">
        <v>1403</v>
      </c>
      <c r="D65" s="87" t="s">
        <v>12</v>
      </c>
      <c r="E65" s="88">
        <v>500</v>
      </c>
      <c r="F65" s="111">
        <f>F66</f>
        <v>9346.4079999999994</v>
      </c>
      <c r="G65" s="111">
        <v>0</v>
      </c>
      <c r="H65" s="111">
        <f>H66</f>
        <v>8694.3389999999999</v>
      </c>
      <c r="I65" s="111">
        <v>0</v>
      </c>
    </row>
    <row r="66" spans="1:10" s="12" customFormat="1" x14ac:dyDescent="0.2">
      <c r="A66" s="73">
        <v>0</v>
      </c>
      <c r="B66" s="46" t="s">
        <v>85</v>
      </c>
      <c r="C66" s="86">
        <v>1403</v>
      </c>
      <c r="D66" s="87" t="s">
        <v>12</v>
      </c>
      <c r="E66" s="88">
        <v>540</v>
      </c>
      <c r="F66" s="111">
        <v>9346.4079999999994</v>
      </c>
      <c r="G66" s="111"/>
      <c r="H66" s="111">
        <v>8694.3389999999999</v>
      </c>
      <c r="I66" s="111"/>
      <c r="J66" s="77"/>
    </row>
    <row r="67" spans="1:10" ht="38.25" x14ac:dyDescent="0.2">
      <c r="A67" s="124">
        <v>938</v>
      </c>
      <c r="B67" s="47" t="s">
        <v>274</v>
      </c>
      <c r="C67" s="84">
        <v>0</v>
      </c>
      <c r="D67" s="85">
        <v>0</v>
      </c>
      <c r="E67" s="125">
        <v>0</v>
      </c>
      <c r="F67" s="32">
        <f>F68+F94+F104+F111+F135+F139+F155+F223+F232+F244+F219</f>
        <v>97936.741999999998</v>
      </c>
      <c r="G67" s="32">
        <f>G68+G94+G104+G111+G135+G139+G155+G223+G232+G244+G219</f>
        <v>8269.5660000000007</v>
      </c>
      <c r="H67" s="32">
        <f>H68+H94+H104+H111+H135+H139+H155+H223+H232+H244+H219</f>
        <v>101194.97500000001</v>
      </c>
      <c r="I67" s="32">
        <f>I68+I94+I104+I111+I135+I139+I155+I223+I232+I244+I219</f>
        <v>8114.6909999999998</v>
      </c>
    </row>
    <row r="68" spans="1:10" x14ac:dyDescent="0.2">
      <c r="A68" s="73">
        <v>0</v>
      </c>
      <c r="B68" s="47" t="s">
        <v>96</v>
      </c>
      <c r="C68" s="84">
        <v>113</v>
      </c>
      <c r="D68" s="85">
        <v>0</v>
      </c>
      <c r="E68" s="125">
        <v>0</v>
      </c>
      <c r="F68" s="32">
        <f>F69+F80+F89</f>
        <v>27521.281999999999</v>
      </c>
      <c r="G68" s="32">
        <f>G69+G80</f>
        <v>0</v>
      </c>
      <c r="H68" s="32">
        <f>H69+H80+H89</f>
        <v>27417.9</v>
      </c>
      <c r="I68" s="32">
        <f>I69+I80</f>
        <v>0</v>
      </c>
    </row>
    <row r="69" spans="1:10" ht="25.5" x14ac:dyDescent="0.2">
      <c r="A69" s="73">
        <v>0</v>
      </c>
      <c r="B69" s="46" t="s">
        <v>301</v>
      </c>
      <c r="C69" s="86">
        <v>113</v>
      </c>
      <c r="D69" s="87" t="s">
        <v>23</v>
      </c>
      <c r="E69" s="88">
        <v>0</v>
      </c>
      <c r="F69" s="111">
        <f>F74+F76+F78</f>
        <v>3782.819</v>
      </c>
      <c r="G69" s="111">
        <v>0</v>
      </c>
      <c r="H69" s="111">
        <f>H74+H76+H78</f>
        <v>3679.4369999999999</v>
      </c>
      <c r="I69" s="111">
        <v>0</v>
      </c>
    </row>
    <row r="70" spans="1:10" ht="25.5" hidden="1" x14ac:dyDescent="0.2">
      <c r="A70" s="73">
        <v>0</v>
      </c>
      <c r="B70" s="46" t="s">
        <v>97</v>
      </c>
      <c r="C70" s="86">
        <v>113</v>
      </c>
      <c r="D70" s="87" t="s">
        <v>23</v>
      </c>
      <c r="E70" s="88">
        <v>0</v>
      </c>
      <c r="F70" s="111">
        <v>0</v>
      </c>
      <c r="G70" s="111">
        <v>0</v>
      </c>
      <c r="H70" s="111">
        <v>0</v>
      </c>
      <c r="I70" s="111">
        <v>0</v>
      </c>
    </row>
    <row r="71" spans="1:10" ht="25.5" hidden="1" x14ac:dyDescent="0.2">
      <c r="A71" s="73">
        <v>0</v>
      </c>
      <c r="B71" s="46" t="s">
        <v>71</v>
      </c>
      <c r="C71" s="86">
        <v>113</v>
      </c>
      <c r="D71" s="87" t="s">
        <v>24</v>
      </c>
      <c r="E71" s="88">
        <v>0</v>
      </c>
      <c r="F71" s="111">
        <v>0</v>
      </c>
      <c r="G71" s="111">
        <v>0</v>
      </c>
      <c r="H71" s="111">
        <v>0</v>
      </c>
      <c r="I71" s="111">
        <v>0</v>
      </c>
    </row>
    <row r="72" spans="1:10" ht="25.5" hidden="1" x14ac:dyDescent="0.2">
      <c r="A72" s="73">
        <v>0</v>
      </c>
      <c r="B72" s="46" t="s">
        <v>71</v>
      </c>
      <c r="C72" s="86">
        <v>113</v>
      </c>
      <c r="D72" s="87" t="s">
        <v>24</v>
      </c>
      <c r="E72" s="88">
        <v>0</v>
      </c>
      <c r="F72" s="111">
        <v>0</v>
      </c>
      <c r="G72" s="111">
        <v>0</v>
      </c>
      <c r="H72" s="111">
        <v>0</v>
      </c>
      <c r="I72" s="111">
        <v>0</v>
      </c>
    </row>
    <row r="73" spans="1:10" ht="25.5" hidden="1" x14ac:dyDescent="0.2">
      <c r="A73" s="73">
        <v>0</v>
      </c>
      <c r="B73" s="46" t="s">
        <v>71</v>
      </c>
      <c r="C73" s="86">
        <v>113</v>
      </c>
      <c r="D73" s="87" t="s">
        <v>24</v>
      </c>
      <c r="E73" s="88">
        <v>0</v>
      </c>
      <c r="F73" s="111">
        <v>0</v>
      </c>
      <c r="G73" s="111">
        <v>0</v>
      </c>
      <c r="H73" s="111">
        <v>0</v>
      </c>
      <c r="I73" s="111">
        <v>0</v>
      </c>
    </row>
    <row r="74" spans="1:10" ht="51" x14ac:dyDescent="0.2">
      <c r="A74" s="73">
        <v>0</v>
      </c>
      <c r="B74" s="46" t="s">
        <v>72</v>
      </c>
      <c r="C74" s="86">
        <v>113</v>
      </c>
      <c r="D74" s="87" t="s">
        <v>23</v>
      </c>
      <c r="E74" s="88">
        <v>100</v>
      </c>
      <c r="F74" s="111">
        <f>F75</f>
        <v>2340.0659999999998</v>
      </c>
      <c r="G74" s="111">
        <v>0</v>
      </c>
      <c r="H74" s="111">
        <f>H75</f>
        <v>2340.0659999999998</v>
      </c>
      <c r="I74" s="111">
        <v>0</v>
      </c>
    </row>
    <row r="75" spans="1:10" ht="12" customHeight="1" x14ac:dyDescent="0.2">
      <c r="A75" s="73">
        <v>0</v>
      </c>
      <c r="B75" s="46" t="s">
        <v>73</v>
      </c>
      <c r="C75" s="86">
        <v>113</v>
      </c>
      <c r="D75" s="87" t="s">
        <v>23</v>
      </c>
      <c r="E75" s="88">
        <v>120</v>
      </c>
      <c r="F75" s="111">
        <v>2340.0659999999998</v>
      </c>
      <c r="G75" s="111"/>
      <c r="H75" s="111">
        <v>2340.0659999999998</v>
      </c>
      <c r="I75" s="111">
        <v>0</v>
      </c>
    </row>
    <row r="76" spans="1:10" ht="22.5" customHeight="1" x14ac:dyDescent="0.2">
      <c r="A76" s="73">
        <v>0</v>
      </c>
      <c r="B76" s="46" t="s">
        <v>74</v>
      </c>
      <c r="C76" s="86">
        <v>113</v>
      </c>
      <c r="D76" s="87" t="s">
        <v>23</v>
      </c>
      <c r="E76" s="88">
        <v>200</v>
      </c>
      <c r="F76" s="111">
        <f>F77</f>
        <v>902.75300000000004</v>
      </c>
      <c r="G76" s="111">
        <v>0</v>
      </c>
      <c r="H76" s="111">
        <f>H77</f>
        <v>799.37099999999998</v>
      </c>
      <c r="I76" s="111">
        <v>0</v>
      </c>
    </row>
    <row r="77" spans="1:10" ht="25.5" x14ac:dyDescent="0.2">
      <c r="A77" s="73">
        <v>0</v>
      </c>
      <c r="B77" s="46" t="s">
        <v>75</v>
      </c>
      <c r="C77" s="86">
        <v>113</v>
      </c>
      <c r="D77" s="87" t="s">
        <v>23</v>
      </c>
      <c r="E77" s="88">
        <v>240</v>
      </c>
      <c r="F77" s="111">
        <v>902.75300000000004</v>
      </c>
      <c r="G77" s="111"/>
      <c r="H77" s="111">
        <v>799.37099999999998</v>
      </c>
      <c r="I77" s="111">
        <v>0</v>
      </c>
    </row>
    <row r="78" spans="1:10" x14ac:dyDescent="0.2">
      <c r="A78" s="73">
        <v>0</v>
      </c>
      <c r="B78" s="46" t="s">
        <v>76</v>
      </c>
      <c r="C78" s="86">
        <v>113</v>
      </c>
      <c r="D78" s="87" t="s">
        <v>23</v>
      </c>
      <c r="E78" s="88">
        <v>800</v>
      </c>
      <c r="F78" s="111">
        <f>F79</f>
        <v>540</v>
      </c>
      <c r="G78" s="111">
        <v>0</v>
      </c>
      <c r="H78" s="111">
        <f>H79</f>
        <v>540</v>
      </c>
      <c r="I78" s="111">
        <v>0</v>
      </c>
    </row>
    <row r="79" spans="1:10" x14ac:dyDescent="0.2">
      <c r="A79" s="73">
        <v>0</v>
      </c>
      <c r="B79" s="46" t="s">
        <v>77</v>
      </c>
      <c r="C79" s="86">
        <v>113</v>
      </c>
      <c r="D79" s="87">
        <v>200000000</v>
      </c>
      <c r="E79" s="88">
        <v>850</v>
      </c>
      <c r="F79" s="111">
        <v>540</v>
      </c>
      <c r="G79" s="111"/>
      <c r="H79" s="111">
        <v>540</v>
      </c>
      <c r="I79" s="111">
        <v>0</v>
      </c>
    </row>
    <row r="80" spans="1:10" ht="63.75" x14ac:dyDescent="0.2">
      <c r="A80" s="73">
        <v>0</v>
      </c>
      <c r="B80" s="46" t="s">
        <v>302</v>
      </c>
      <c r="C80" s="86">
        <v>113</v>
      </c>
      <c r="D80" s="87" t="s">
        <v>25</v>
      </c>
      <c r="E80" s="88">
        <v>0</v>
      </c>
      <c r="F80" s="111">
        <f>F87</f>
        <v>23738.463</v>
      </c>
      <c r="G80" s="111">
        <f>G87</f>
        <v>0</v>
      </c>
      <c r="H80" s="111">
        <f>H87</f>
        <v>23738.463</v>
      </c>
      <c r="I80" s="111">
        <f>I87</f>
        <v>0</v>
      </c>
    </row>
    <row r="81" spans="1:10" ht="63.75" hidden="1" x14ac:dyDescent="0.2">
      <c r="A81" s="73">
        <v>0</v>
      </c>
      <c r="B81" s="46" t="s">
        <v>99</v>
      </c>
      <c r="C81" s="86">
        <v>113</v>
      </c>
      <c r="D81" s="87" t="s">
        <v>25</v>
      </c>
      <c r="E81" s="88">
        <v>0</v>
      </c>
      <c r="F81" s="111">
        <v>0</v>
      </c>
      <c r="G81" s="111">
        <v>0</v>
      </c>
      <c r="H81" s="111">
        <v>0</v>
      </c>
      <c r="I81" s="111">
        <v>0</v>
      </c>
    </row>
    <row r="82" spans="1:10" ht="63.75" hidden="1" x14ac:dyDescent="0.2">
      <c r="A82" s="73">
        <v>0</v>
      </c>
      <c r="B82" s="46" t="s">
        <v>99</v>
      </c>
      <c r="C82" s="86">
        <v>113</v>
      </c>
      <c r="D82" s="87" t="s">
        <v>25</v>
      </c>
      <c r="E82" s="88">
        <v>0</v>
      </c>
      <c r="F82" s="111">
        <v>0</v>
      </c>
      <c r="G82" s="111">
        <v>0</v>
      </c>
      <c r="H82" s="111">
        <v>0</v>
      </c>
      <c r="I82" s="111">
        <v>0</v>
      </c>
    </row>
    <row r="83" spans="1:10" ht="38.25" hidden="1" x14ac:dyDescent="0.2">
      <c r="A83" s="73">
        <v>0</v>
      </c>
      <c r="B83" s="46" t="s">
        <v>100</v>
      </c>
      <c r="C83" s="86">
        <v>113</v>
      </c>
      <c r="D83" s="87" t="s">
        <v>26</v>
      </c>
      <c r="E83" s="88">
        <v>0</v>
      </c>
      <c r="F83" s="111">
        <v>0</v>
      </c>
      <c r="G83" s="111">
        <v>0</v>
      </c>
      <c r="H83" s="111">
        <v>0</v>
      </c>
      <c r="I83" s="111">
        <v>0</v>
      </c>
    </row>
    <row r="84" spans="1:10" ht="38.25" hidden="1" x14ac:dyDescent="0.2">
      <c r="A84" s="73">
        <v>0</v>
      </c>
      <c r="B84" s="46" t="s">
        <v>100</v>
      </c>
      <c r="C84" s="86">
        <v>113</v>
      </c>
      <c r="D84" s="87" t="s">
        <v>26</v>
      </c>
      <c r="E84" s="88">
        <v>0</v>
      </c>
      <c r="F84" s="111">
        <v>0</v>
      </c>
      <c r="G84" s="111">
        <v>0</v>
      </c>
      <c r="H84" s="111">
        <v>0</v>
      </c>
      <c r="I84" s="111">
        <v>0</v>
      </c>
    </row>
    <row r="85" spans="1:10" ht="38.25" hidden="1" x14ac:dyDescent="0.2">
      <c r="A85" s="73">
        <v>0</v>
      </c>
      <c r="B85" s="46" t="s">
        <v>100</v>
      </c>
      <c r="C85" s="86">
        <v>113</v>
      </c>
      <c r="D85" s="87" t="s">
        <v>26</v>
      </c>
      <c r="E85" s="88">
        <v>0</v>
      </c>
      <c r="F85" s="111">
        <v>0</v>
      </c>
      <c r="G85" s="111">
        <v>0</v>
      </c>
      <c r="H85" s="111">
        <v>0</v>
      </c>
      <c r="I85" s="111">
        <v>0</v>
      </c>
    </row>
    <row r="86" spans="1:10" ht="38.25" hidden="1" x14ac:dyDescent="0.2">
      <c r="A86" s="73">
        <v>0</v>
      </c>
      <c r="B86" s="46" t="s">
        <v>100</v>
      </c>
      <c r="C86" s="86">
        <v>113</v>
      </c>
      <c r="D86" s="87" t="s">
        <v>26</v>
      </c>
      <c r="E86" s="88">
        <v>0</v>
      </c>
      <c r="F86" s="111">
        <v>0</v>
      </c>
      <c r="G86" s="111">
        <v>0</v>
      </c>
      <c r="H86" s="111">
        <v>0</v>
      </c>
      <c r="I86" s="111">
        <v>0</v>
      </c>
    </row>
    <row r="87" spans="1:10" ht="22.9" customHeight="1" x14ac:dyDescent="0.2">
      <c r="A87" s="73">
        <v>0</v>
      </c>
      <c r="B87" s="46" t="s">
        <v>101</v>
      </c>
      <c r="C87" s="86">
        <v>113</v>
      </c>
      <c r="D87" s="87" t="s">
        <v>25</v>
      </c>
      <c r="E87" s="88">
        <v>600</v>
      </c>
      <c r="F87" s="111">
        <f>F88</f>
        <v>23738.463</v>
      </c>
      <c r="G87" s="111">
        <v>0</v>
      </c>
      <c r="H87" s="111">
        <f>H88</f>
        <v>23738.463</v>
      </c>
      <c r="I87" s="111">
        <v>0</v>
      </c>
    </row>
    <row r="88" spans="1:10" s="12" customFormat="1" ht="11.25" customHeight="1" x14ac:dyDescent="0.2">
      <c r="A88" s="73">
        <v>0</v>
      </c>
      <c r="B88" s="46" t="s">
        <v>102</v>
      </c>
      <c r="C88" s="86">
        <v>113</v>
      </c>
      <c r="D88" s="87" t="s">
        <v>25</v>
      </c>
      <c r="E88" s="88">
        <v>620</v>
      </c>
      <c r="F88" s="111">
        <v>23738.463</v>
      </c>
      <c r="G88" s="111"/>
      <c r="H88" s="111">
        <v>23738.463</v>
      </c>
      <c r="I88" s="111">
        <v>0</v>
      </c>
      <c r="J88" s="77"/>
    </row>
    <row r="89" spans="1:10" hidden="1" x14ac:dyDescent="0.2">
      <c r="A89" s="73"/>
      <c r="B89" s="46" t="s">
        <v>93</v>
      </c>
      <c r="C89" s="86">
        <v>113</v>
      </c>
      <c r="D89" s="87">
        <v>9000000000</v>
      </c>
      <c r="E89" s="88"/>
      <c r="F89" s="111">
        <f>F90</f>
        <v>0</v>
      </c>
      <c r="G89" s="111"/>
      <c r="H89" s="111">
        <f>H90</f>
        <v>0</v>
      </c>
      <c r="I89" s="111"/>
    </row>
    <row r="90" spans="1:10" hidden="1" x14ac:dyDescent="0.2">
      <c r="A90" s="73"/>
      <c r="B90" s="46" t="s">
        <v>98</v>
      </c>
      <c r="C90" s="86">
        <v>113</v>
      </c>
      <c r="D90" s="87">
        <v>9000020000</v>
      </c>
      <c r="E90" s="88"/>
      <c r="F90" s="111">
        <f>F91</f>
        <v>0</v>
      </c>
      <c r="G90" s="111"/>
      <c r="H90" s="111">
        <f>H91</f>
        <v>0</v>
      </c>
      <c r="I90" s="111"/>
    </row>
    <row r="91" spans="1:10" ht="25.5" hidden="1" x14ac:dyDescent="0.2">
      <c r="A91" s="73"/>
      <c r="B91" s="46" t="s">
        <v>137</v>
      </c>
      <c r="C91" s="86">
        <v>113</v>
      </c>
      <c r="D91" s="87">
        <v>9000022000</v>
      </c>
      <c r="E91" s="88"/>
      <c r="F91" s="111">
        <f>F92</f>
        <v>0</v>
      </c>
      <c r="G91" s="111"/>
      <c r="H91" s="111">
        <f>H92</f>
        <v>0</v>
      </c>
      <c r="I91" s="111"/>
    </row>
    <row r="92" spans="1:10" ht="25.5" hidden="1" x14ac:dyDescent="0.2">
      <c r="A92" s="73"/>
      <c r="B92" s="46" t="s">
        <v>74</v>
      </c>
      <c r="C92" s="86">
        <v>113</v>
      </c>
      <c r="D92" s="87">
        <v>9000022000</v>
      </c>
      <c r="E92" s="88">
        <v>200</v>
      </c>
      <c r="F92" s="111">
        <f>F93</f>
        <v>0</v>
      </c>
      <c r="G92" s="111"/>
      <c r="H92" s="111">
        <f>H93</f>
        <v>0</v>
      </c>
      <c r="I92" s="111"/>
    </row>
    <row r="93" spans="1:10" ht="43.5" hidden="1" customHeight="1" x14ac:dyDescent="0.2">
      <c r="A93" s="73"/>
      <c r="B93" s="46" t="s">
        <v>75</v>
      </c>
      <c r="C93" s="86">
        <v>113</v>
      </c>
      <c r="D93" s="87">
        <v>9000022000</v>
      </c>
      <c r="E93" s="88">
        <v>240</v>
      </c>
      <c r="F93" s="111"/>
      <c r="G93" s="111"/>
      <c r="H93" s="111"/>
      <c r="I93" s="111"/>
    </row>
    <row r="94" spans="1:10" x14ac:dyDescent="0.2">
      <c r="A94" s="73">
        <v>0</v>
      </c>
      <c r="B94" s="47" t="s">
        <v>104</v>
      </c>
      <c r="C94" s="84">
        <v>409</v>
      </c>
      <c r="D94" s="85">
        <v>0</v>
      </c>
      <c r="E94" s="125">
        <v>0</v>
      </c>
      <c r="F94" s="32">
        <f>F95</f>
        <v>12490.468999999999</v>
      </c>
      <c r="G94" s="32">
        <v>0</v>
      </c>
      <c r="H94" s="32">
        <f>H95</f>
        <v>13897.96</v>
      </c>
      <c r="I94" s="32">
        <v>0</v>
      </c>
    </row>
    <row r="95" spans="1:10" ht="51" x14ac:dyDescent="0.2">
      <c r="A95" s="73">
        <v>0</v>
      </c>
      <c r="B95" s="46" t="s">
        <v>303</v>
      </c>
      <c r="C95" s="86">
        <v>409</v>
      </c>
      <c r="D95" s="87" t="s">
        <v>28</v>
      </c>
      <c r="E95" s="88">
        <v>0</v>
      </c>
      <c r="F95" s="111">
        <f>F102</f>
        <v>12490.468999999999</v>
      </c>
      <c r="G95" s="111">
        <v>0</v>
      </c>
      <c r="H95" s="111">
        <f>H102</f>
        <v>13897.96</v>
      </c>
      <c r="I95" s="111">
        <v>0</v>
      </c>
    </row>
    <row r="96" spans="1:10" ht="51" hidden="1" x14ac:dyDescent="0.2">
      <c r="A96" s="73">
        <v>0</v>
      </c>
      <c r="B96" s="46" t="s">
        <v>105</v>
      </c>
      <c r="C96" s="86">
        <v>409</v>
      </c>
      <c r="D96" s="87" t="s">
        <v>28</v>
      </c>
      <c r="E96" s="88">
        <v>0</v>
      </c>
      <c r="F96" s="111">
        <v>0</v>
      </c>
      <c r="G96" s="111">
        <v>0</v>
      </c>
      <c r="H96" s="111">
        <v>0</v>
      </c>
      <c r="I96" s="111">
        <v>0</v>
      </c>
    </row>
    <row r="97" spans="1:10" ht="51" hidden="1" x14ac:dyDescent="0.2">
      <c r="A97" s="73">
        <v>0</v>
      </c>
      <c r="B97" s="46" t="s">
        <v>105</v>
      </c>
      <c r="C97" s="86">
        <v>409</v>
      </c>
      <c r="D97" s="87" t="s">
        <v>28</v>
      </c>
      <c r="E97" s="88">
        <v>0</v>
      </c>
      <c r="F97" s="111">
        <v>0</v>
      </c>
      <c r="G97" s="111">
        <v>0</v>
      </c>
      <c r="H97" s="111">
        <v>0</v>
      </c>
      <c r="I97" s="111">
        <v>0</v>
      </c>
    </row>
    <row r="98" spans="1:10" hidden="1" x14ac:dyDescent="0.2">
      <c r="A98" s="73">
        <v>0</v>
      </c>
      <c r="B98" s="46" t="s">
        <v>98</v>
      </c>
      <c r="C98" s="86">
        <v>409</v>
      </c>
      <c r="D98" s="87" t="s">
        <v>29</v>
      </c>
      <c r="E98" s="88">
        <v>0</v>
      </c>
      <c r="F98" s="111">
        <v>0</v>
      </c>
      <c r="G98" s="111">
        <v>0</v>
      </c>
      <c r="H98" s="111">
        <v>0</v>
      </c>
      <c r="I98" s="111">
        <v>0</v>
      </c>
    </row>
    <row r="99" spans="1:10" hidden="1" x14ac:dyDescent="0.2">
      <c r="A99" s="73">
        <v>0</v>
      </c>
      <c r="B99" s="46" t="s">
        <v>98</v>
      </c>
      <c r="C99" s="86">
        <v>409</v>
      </c>
      <c r="D99" s="87" t="s">
        <v>29</v>
      </c>
      <c r="E99" s="88">
        <v>0</v>
      </c>
      <c r="F99" s="111">
        <v>0</v>
      </c>
      <c r="G99" s="111">
        <v>0</v>
      </c>
      <c r="H99" s="111">
        <v>0</v>
      </c>
      <c r="I99" s="111">
        <v>0</v>
      </c>
    </row>
    <row r="100" spans="1:10" hidden="1" x14ac:dyDescent="0.2">
      <c r="A100" s="73">
        <v>0</v>
      </c>
      <c r="B100" s="46" t="s">
        <v>98</v>
      </c>
      <c r="C100" s="86">
        <v>409</v>
      </c>
      <c r="D100" s="87" t="s">
        <v>29</v>
      </c>
      <c r="E100" s="88">
        <v>0</v>
      </c>
      <c r="F100" s="111">
        <v>0</v>
      </c>
      <c r="G100" s="111">
        <v>0</v>
      </c>
      <c r="H100" s="111">
        <v>0</v>
      </c>
      <c r="I100" s="111">
        <v>0</v>
      </c>
    </row>
    <row r="101" spans="1:10" hidden="1" x14ac:dyDescent="0.2">
      <c r="A101" s="73">
        <v>0</v>
      </c>
      <c r="B101" s="46" t="s">
        <v>98</v>
      </c>
      <c r="C101" s="86">
        <v>409</v>
      </c>
      <c r="D101" s="87" t="s">
        <v>29</v>
      </c>
      <c r="E101" s="88">
        <v>0</v>
      </c>
      <c r="F101" s="111">
        <v>0</v>
      </c>
      <c r="G101" s="111">
        <v>0</v>
      </c>
      <c r="H101" s="111">
        <v>0</v>
      </c>
      <c r="I101" s="111">
        <v>0</v>
      </c>
    </row>
    <row r="102" spans="1:10" ht="24.75" customHeight="1" x14ac:dyDescent="0.2">
      <c r="A102" s="73">
        <v>0</v>
      </c>
      <c r="B102" s="46" t="s">
        <v>74</v>
      </c>
      <c r="C102" s="86">
        <v>409</v>
      </c>
      <c r="D102" s="87" t="s">
        <v>28</v>
      </c>
      <c r="E102" s="88">
        <v>200</v>
      </c>
      <c r="F102" s="111">
        <f>F103</f>
        <v>12490.468999999999</v>
      </c>
      <c r="G102" s="111">
        <v>0</v>
      </c>
      <c r="H102" s="111">
        <f>H103</f>
        <v>13897.96</v>
      </c>
      <c r="I102" s="111">
        <v>0</v>
      </c>
    </row>
    <row r="103" spans="1:10" ht="27.4" customHeight="1" x14ac:dyDescent="0.2">
      <c r="A103" s="73">
        <v>0</v>
      </c>
      <c r="B103" s="46" t="s">
        <v>75</v>
      </c>
      <c r="C103" s="86">
        <v>409</v>
      </c>
      <c r="D103" s="87" t="s">
        <v>28</v>
      </c>
      <c r="E103" s="88">
        <v>240</v>
      </c>
      <c r="F103" s="111">
        <v>12490.468999999999</v>
      </c>
      <c r="G103" s="111"/>
      <c r="H103" s="111">
        <v>13897.96</v>
      </c>
      <c r="I103" s="111">
        <v>0</v>
      </c>
    </row>
    <row r="104" spans="1:10" x14ac:dyDescent="0.2">
      <c r="A104" s="73">
        <v>0</v>
      </c>
      <c r="B104" s="47" t="s">
        <v>106</v>
      </c>
      <c r="C104" s="84">
        <v>412</v>
      </c>
      <c r="D104" s="85">
        <v>0</v>
      </c>
      <c r="E104" s="125">
        <v>0</v>
      </c>
      <c r="F104" s="32">
        <f>F108+F105</f>
        <v>730.24699999999996</v>
      </c>
      <c r="G104" s="32">
        <f t="shared" ref="G104:I104" si="3">G108+G105</f>
        <v>115.947</v>
      </c>
      <c r="H104" s="32">
        <f t="shared" si="3"/>
        <v>614.29999999999995</v>
      </c>
      <c r="I104" s="32">
        <f t="shared" si="3"/>
        <v>0</v>
      </c>
    </row>
    <row r="105" spans="1:10" ht="25.5" x14ac:dyDescent="0.2">
      <c r="A105" s="73"/>
      <c r="B105" s="46" t="s">
        <v>301</v>
      </c>
      <c r="C105" s="86">
        <v>412</v>
      </c>
      <c r="D105" s="87">
        <v>200000000</v>
      </c>
      <c r="E105" s="125"/>
      <c r="F105" s="111">
        <f t="shared" ref="F105:I106" si="4">F106</f>
        <v>115.947</v>
      </c>
      <c r="G105" s="111">
        <f t="shared" si="4"/>
        <v>115.947</v>
      </c>
      <c r="H105" s="111">
        <f t="shared" si="4"/>
        <v>0</v>
      </c>
      <c r="I105" s="111">
        <f t="shared" si="4"/>
        <v>0</v>
      </c>
    </row>
    <row r="106" spans="1:10" ht="25.5" x14ac:dyDescent="0.2">
      <c r="A106" s="73"/>
      <c r="B106" s="46" t="s">
        <v>74</v>
      </c>
      <c r="C106" s="86">
        <v>412</v>
      </c>
      <c r="D106" s="87">
        <v>200000000</v>
      </c>
      <c r="E106" s="88">
        <v>200</v>
      </c>
      <c r="F106" s="111">
        <f t="shared" si="4"/>
        <v>115.947</v>
      </c>
      <c r="G106" s="111">
        <f t="shared" si="4"/>
        <v>115.947</v>
      </c>
      <c r="H106" s="111">
        <f t="shared" si="4"/>
        <v>0</v>
      </c>
      <c r="I106" s="111">
        <f t="shared" si="4"/>
        <v>0</v>
      </c>
    </row>
    <row r="107" spans="1:10" ht="25.5" x14ac:dyDescent="0.2">
      <c r="A107" s="73"/>
      <c r="B107" s="46" t="s">
        <v>75</v>
      </c>
      <c r="C107" s="86">
        <v>412</v>
      </c>
      <c r="D107" s="87">
        <v>200000000</v>
      </c>
      <c r="E107" s="88">
        <v>240</v>
      </c>
      <c r="F107" s="111">
        <v>115.947</v>
      </c>
      <c r="G107" s="111">
        <v>115.947</v>
      </c>
      <c r="H107" s="111">
        <v>0</v>
      </c>
      <c r="I107" s="111">
        <v>0</v>
      </c>
    </row>
    <row r="108" spans="1:10" s="7" customFormat="1" ht="38.25" x14ac:dyDescent="0.2">
      <c r="A108" s="73"/>
      <c r="B108" s="46" t="s">
        <v>304</v>
      </c>
      <c r="C108" s="86">
        <v>412</v>
      </c>
      <c r="D108" s="87">
        <v>1700000000</v>
      </c>
      <c r="E108" s="88"/>
      <c r="F108" s="111">
        <f>F109</f>
        <v>614.29999999999995</v>
      </c>
      <c r="G108" s="111"/>
      <c r="H108" s="111">
        <f>H109</f>
        <v>614.29999999999995</v>
      </c>
      <c r="I108" s="111"/>
      <c r="J108" s="77"/>
    </row>
    <row r="109" spans="1:10" s="7" customFormat="1" ht="25.5" x14ac:dyDescent="0.2">
      <c r="A109" s="73"/>
      <c r="B109" s="46" t="s">
        <v>101</v>
      </c>
      <c r="C109" s="86">
        <v>412</v>
      </c>
      <c r="D109" s="87">
        <v>1700000000</v>
      </c>
      <c r="E109" s="88">
        <v>600</v>
      </c>
      <c r="F109" s="111">
        <f>F110</f>
        <v>614.29999999999995</v>
      </c>
      <c r="G109" s="111"/>
      <c r="H109" s="111">
        <f>H110</f>
        <v>614.29999999999995</v>
      </c>
      <c r="I109" s="111"/>
      <c r="J109" s="77"/>
    </row>
    <row r="110" spans="1:10" s="7" customFormat="1" ht="38.25" x14ac:dyDescent="0.2">
      <c r="A110" s="73"/>
      <c r="B110" s="71" t="s">
        <v>276</v>
      </c>
      <c r="C110" s="89">
        <v>412</v>
      </c>
      <c r="D110" s="90">
        <v>1700000000</v>
      </c>
      <c r="E110" s="91">
        <v>630</v>
      </c>
      <c r="F110" s="111">
        <v>614.29999999999995</v>
      </c>
      <c r="G110" s="112"/>
      <c r="H110" s="111">
        <v>614.29999999999995</v>
      </c>
      <c r="I110" s="112"/>
      <c r="J110" s="77"/>
    </row>
    <row r="111" spans="1:10" x14ac:dyDescent="0.2">
      <c r="A111" s="73"/>
      <c r="B111" s="47" t="s">
        <v>109</v>
      </c>
      <c r="C111" s="84">
        <v>501</v>
      </c>
      <c r="D111" s="85">
        <v>0</v>
      </c>
      <c r="E111" s="125">
        <v>0</v>
      </c>
      <c r="F111" s="32">
        <f>F112</f>
        <v>105</v>
      </c>
      <c r="G111" s="32">
        <v>0</v>
      </c>
      <c r="H111" s="32">
        <f>H112</f>
        <v>105</v>
      </c>
      <c r="I111" s="32">
        <v>0</v>
      </c>
    </row>
    <row r="112" spans="1:10" ht="25.5" x14ac:dyDescent="0.2">
      <c r="A112" s="73">
        <v>0</v>
      </c>
      <c r="B112" s="46" t="s">
        <v>301</v>
      </c>
      <c r="C112" s="86">
        <v>501</v>
      </c>
      <c r="D112" s="87">
        <v>200000000</v>
      </c>
      <c r="E112" s="88">
        <v>0</v>
      </c>
      <c r="F112" s="111">
        <f>F116</f>
        <v>105</v>
      </c>
      <c r="G112" s="111">
        <f t="shared" ref="G112:H112" si="5">G116</f>
        <v>0</v>
      </c>
      <c r="H112" s="111">
        <f t="shared" si="5"/>
        <v>105</v>
      </c>
      <c r="I112" s="111">
        <v>0</v>
      </c>
    </row>
    <row r="113" spans="1:9" hidden="1" x14ac:dyDescent="0.2">
      <c r="A113" s="73">
        <v>0</v>
      </c>
      <c r="B113" s="46" t="s">
        <v>93</v>
      </c>
      <c r="C113" s="86">
        <v>501</v>
      </c>
      <c r="D113" s="87" t="s">
        <v>20</v>
      </c>
      <c r="E113" s="88">
        <v>0</v>
      </c>
      <c r="F113" s="111">
        <v>0</v>
      </c>
      <c r="G113" s="111">
        <v>0</v>
      </c>
      <c r="H113" s="111">
        <v>0</v>
      </c>
      <c r="I113" s="111">
        <v>0</v>
      </c>
    </row>
    <row r="114" spans="1:9" hidden="1" x14ac:dyDescent="0.2">
      <c r="A114" s="73">
        <v>0</v>
      </c>
      <c r="B114" s="46" t="s">
        <v>93</v>
      </c>
      <c r="C114" s="86">
        <v>501</v>
      </c>
      <c r="D114" s="87" t="s">
        <v>20</v>
      </c>
      <c r="E114" s="88">
        <v>0</v>
      </c>
      <c r="F114" s="111">
        <v>0</v>
      </c>
      <c r="G114" s="111">
        <v>0</v>
      </c>
      <c r="H114" s="111">
        <v>0</v>
      </c>
      <c r="I114" s="111">
        <v>0</v>
      </c>
    </row>
    <row r="115" spans="1:9" ht="25.5" hidden="1" x14ac:dyDescent="0.2">
      <c r="A115" s="73">
        <v>0</v>
      </c>
      <c r="B115" s="46" t="s">
        <v>110</v>
      </c>
      <c r="C115" s="86">
        <v>501</v>
      </c>
      <c r="D115" s="87" t="s">
        <v>20</v>
      </c>
      <c r="E115" s="88">
        <v>0</v>
      </c>
      <c r="F115" s="111">
        <v>0</v>
      </c>
      <c r="G115" s="111">
        <v>0</v>
      </c>
      <c r="H115" s="111">
        <v>0</v>
      </c>
      <c r="I115" s="111">
        <v>0</v>
      </c>
    </row>
    <row r="116" spans="1:9" ht="28.5" customHeight="1" x14ac:dyDescent="0.2">
      <c r="A116" s="73">
        <v>0</v>
      </c>
      <c r="B116" s="46" t="s">
        <v>74</v>
      </c>
      <c r="C116" s="86">
        <v>501</v>
      </c>
      <c r="D116" s="87">
        <v>200000000</v>
      </c>
      <c r="E116" s="88">
        <v>200</v>
      </c>
      <c r="F116" s="111">
        <f>F117</f>
        <v>105</v>
      </c>
      <c r="G116" s="111">
        <v>0</v>
      </c>
      <c r="H116" s="111">
        <f>H117</f>
        <v>105</v>
      </c>
      <c r="I116" s="111">
        <v>0</v>
      </c>
    </row>
    <row r="117" spans="1:9" ht="25.5" x14ac:dyDescent="0.2">
      <c r="A117" s="73">
        <v>0</v>
      </c>
      <c r="B117" s="46" t="s">
        <v>75</v>
      </c>
      <c r="C117" s="86">
        <v>501</v>
      </c>
      <c r="D117" s="87">
        <v>200000000</v>
      </c>
      <c r="E117" s="88">
        <v>240</v>
      </c>
      <c r="F117" s="111">
        <v>105</v>
      </c>
      <c r="G117" s="111"/>
      <c r="H117" s="111">
        <v>105</v>
      </c>
      <c r="I117" s="111"/>
    </row>
    <row r="118" spans="1:9" hidden="1" x14ac:dyDescent="0.2">
      <c r="A118" s="73"/>
      <c r="B118" s="47" t="s">
        <v>172</v>
      </c>
      <c r="C118" s="84">
        <v>503</v>
      </c>
      <c r="D118" s="85"/>
      <c r="E118" s="125"/>
      <c r="F118" s="32">
        <f>F119</f>
        <v>0</v>
      </c>
      <c r="G118" s="32">
        <f>G119</f>
        <v>0</v>
      </c>
      <c r="H118" s="32">
        <f>H119</f>
        <v>0</v>
      </c>
      <c r="I118" s="32">
        <f>I119</f>
        <v>0</v>
      </c>
    </row>
    <row r="119" spans="1:9" ht="38.25" hidden="1" x14ac:dyDescent="0.2">
      <c r="A119" s="73"/>
      <c r="B119" s="46" t="s">
        <v>171</v>
      </c>
      <c r="C119" s="86">
        <v>503</v>
      </c>
      <c r="D119" s="87">
        <v>4000000000</v>
      </c>
      <c r="E119" s="88"/>
      <c r="F119" s="111">
        <f>F128+F120+F124</f>
        <v>0</v>
      </c>
      <c r="G119" s="111">
        <f>G128+G120+G124</f>
        <v>0</v>
      </c>
      <c r="H119" s="111">
        <f>H128+H120+H124</f>
        <v>0</v>
      </c>
      <c r="I119" s="111">
        <f>I128+I120+I124</f>
        <v>0</v>
      </c>
    </row>
    <row r="120" spans="1:9" ht="51" hidden="1" x14ac:dyDescent="0.2">
      <c r="A120" s="73"/>
      <c r="B120" s="46" t="s">
        <v>122</v>
      </c>
      <c r="C120" s="86">
        <v>503</v>
      </c>
      <c r="D120" s="87" t="s">
        <v>173</v>
      </c>
      <c r="E120" s="88"/>
      <c r="F120" s="111">
        <f t="shared" ref="F120:I122" si="6">F121</f>
        <v>0</v>
      </c>
      <c r="G120" s="111">
        <f t="shared" si="6"/>
        <v>0</v>
      </c>
      <c r="H120" s="111">
        <f t="shared" si="6"/>
        <v>0</v>
      </c>
      <c r="I120" s="111">
        <f t="shared" si="6"/>
        <v>0</v>
      </c>
    </row>
    <row r="121" spans="1:9" ht="51" hidden="1" x14ac:dyDescent="0.2">
      <c r="A121" s="73"/>
      <c r="B121" s="46" t="s">
        <v>170</v>
      </c>
      <c r="C121" s="86">
        <v>503</v>
      </c>
      <c r="D121" s="87" t="s">
        <v>174</v>
      </c>
      <c r="E121" s="88"/>
      <c r="F121" s="111">
        <f t="shared" si="6"/>
        <v>0</v>
      </c>
      <c r="G121" s="111">
        <f t="shared" si="6"/>
        <v>0</v>
      </c>
      <c r="H121" s="111">
        <f t="shared" si="6"/>
        <v>0</v>
      </c>
      <c r="I121" s="111">
        <f t="shared" si="6"/>
        <v>0</v>
      </c>
    </row>
    <row r="122" spans="1:9" ht="25.5" hidden="1" x14ac:dyDescent="0.2">
      <c r="A122" s="73"/>
      <c r="B122" s="46" t="s">
        <v>74</v>
      </c>
      <c r="C122" s="86">
        <v>503</v>
      </c>
      <c r="D122" s="87" t="s">
        <v>174</v>
      </c>
      <c r="E122" s="88">
        <v>200</v>
      </c>
      <c r="F122" s="111">
        <f t="shared" si="6"/>
        <v>0</v>
      </c>
      <c r="G122" s="111">
        <f t="shared" si="6"/>
        <v>0</v>
      </c>
      <c r="H122" s="111">
        <f t="shared" si="6"/>
        <v>0</v>
      </c>
      <c r="I122" s="111">
        <f t="shared" si="6"/>
        <v>0</v>
      </c>
    </row>
    <row r="123" spans="1:9" ht="33.75" hidden="1" customHeight="1" x14ac:dyDescent="0.2">
      <c r="A123" s="73"/>
      <c r="B123" s="46" t="s">
        <v>75</v>
      </c>
      <c r="C123" s="86">
        <v>503</v>
      </c>
      <c r="D123" s="87" t="s">
        <v>174</v>
      </c>
      <c r="E123" s="88">
        <v>240</v>
      </c>
      <c r="F123" s="111"/>
      <c r="G123" s="111"/>
      <c r="H123" s="111"/>
      <c r="I123" s="111"/>
    </row>
    <row r="124" spans="1:9" ht="78" hidden="1" customHeight="1" x14ac:dyDescent="0.2">
      <c r="A124" s="73"/>
      <c r="B124" s="46" t="s">
        <v>186</v>
      </c>
      <c r="C124" s="86">
        <v>503</v>
      </c>
      <c r="D124" s="87" t="s">
        <v>213</v>
      </c>
      <c r="E124" s="88"/>
      <c r="F124" s="111">
        <f>F125</f>
        <v>0</v>
      </c>
      <c r="G124" s="111"/>
      <c r="H124" s="111">
        <f>H125</f>
        <v>0</v>
      </c>
      <c r="I124" s="111"/>
    </row>
    <row r="125" spans="1:9" ht="82.15" hidden="1" customHeight="1" x14ac:dyDescent="0.2">
      <c r="A125" s="73"/>
      <c r="B125" s="46" t="s">
        <v>215</v>
      </c>
      <c r="C125" s="86">
        <v>503</v>
      </c>
      <c r="D125" s="87" t="s">
        <v>214</v>
      </c>
      <c r="E125" s="88"/>
      <c r="F125" s="111">
        <f>F126</f>
        <v>0</v>
      </c>
      <c r="G125" s="111"/>
      <c r="H125" s="111">
        <f>H126</f>
        <v>0</v>
      </c>
      <c r="I125" s="111"/>
    </row>
    <row r="126" spans="1:9" ht="33.75" hidden="1" customHeight="1" x14ac:dyDescent="0.2">
      <c r="A126" s="73"/>
      <c r="B126" s="46" t="s">
        <v>74</v>
      </c>
      <c r="C126" s="86">
        <v>503</v>
      </c>
      <c r="D126" s="87" t="s">
        <v>214</v>
      </c>
      <c r="E126" s="88">
        <v>200</v>
      </c>
      <c r="F126" s="111">
        <f>F127</f>
        <v>0</v>
      </c>
      <c r="G126" s="111"/>
      <c r="H126" s="111">
        <f>H127</f>
        <v>0</v>
      </c>
      <c r="I126" s="111"/>
    </row>
    <row r="127" spans="1:9" ht="33.75" hidden="1" customHeight="1" x14ac:dyDescent="0.2">
      <c r="A127" s="73"/>
      <c r="B127" s="46" t="s">
        <v>75</v>
      </c>
      <c r="C127" s="86">
        <v>503</v>
      </c>
      <c r="D127" s="87" t="s">
        <v>214</v>
      </c>
      <c r="E127" s="88">
        <v>240</v>
      </c>
      <c r="F127" s="111">
        <v>0</v>
      </c>
      <c r="G127" s="111"/>
      <c r="H127" s="111">
        <v>0</v>
      </c>
      <c r="I127" s="111"/>
    </row>
    <row r="128" spans="1:9" ht="55.15" hidden="1" customHeight="1" x14ac:dyDescent="0.2">
      <c r="A128" s="73"/>
      <c r="B128" s="46" t="s">
        <v>220</v>
      </c>
      <c r="C128" s="86">
        <v>503</v>
      </c>
      <c r="D128" s="87" t="s">
        <v>211</v>
      </c>
      <c r="E128" s="88"/>
      <c r="F128" s="111">
        <f t="shared" ref="F128:I129" si="7">F129</f>
        <v>0</v>
      </c>
      <c r="G128" s="111">
        <f t="shared" si="7"/>
        <v>0</v>
      </c>
      <c r="H128" s="111">
        <f t="shared" si="7"/>
        <v>0</v>
      </c>
      <c r="I128" s="111">
        <f t="shared" si="7"/>
        <v>0</v>
      </c>
    </row>
    <row r="129" spans="1:10" ht="33.75" hidden="1" customHeight="1" x14ac:dyDescent="0.2">
      <c r="A129" s="73"/>
      <c r="B129" s="46" t="s">
        <v>74</v>
      </c>
      <c r="C129" s="86">
        <v>503</v>
      </c>
      <c r="D129" s="87" t="s">
        <v>211</v>
      </c>
      <c r="E129" s="88">
        <v>200</v>
      </c>
      <c r="F129" s="111">
        <f t="shared" si="7"/>
        <v>0</v>
      </c>
      <c r="G129" s="111">
        <f t="shared" si="7"/>
        <v>0</v>
      </c>
      <c r="H129" s="111">
        <f t="shared" si="7"/>
        <v>0</v>
      </c>
      <c r="I129" s="111">
        <f t="shared" si="7"/>
        <v>0</v>
      </c>
    </row>
    <row r="130" spans="1:10" ht="0.75" hidden="1" customHeight="1" x14ac:dyDescent="0.2">
      <c r="A130" s="73"/>
      <c r="B130" s="46" t="s">
        <v>75</v>
      </c>
      <c r="C130" s="86">
        <v>503</v>
      </c>
      <c r="D130" s="87" t="s">
        <v>211</v>
      </c>
      <c r="E130" s="88">
        <v>240</v>
      </c>
      <c r="F130" s="111">
        <v>0</v>
      </c>
      <c r="G130" s="111">
        <v>0</v>
      </c>
      <c r="H130" s="111">
        <v>0</v>
      </c>
      <c r="I130" s="111">
        <v>0</v>
      </c>
    </row>
    <row r="131" spans="1:10" s="7" customFormat="1" hidden="1" x14ac:dyDescent="0.2">
      <c r="A131" s="73"/>
      <c r="B131" s="47" t="s">
        <v>172</v>
      </c>
      <c r="C131" s="84">
        <v>503</v>
      </c>
      <c r="D131" s="85"/>
      <c r="E131" s="125"/>
      <c r="F131" s="32">
        <f>F133</f>
        <v>0</v>
      </c>
      <c r="G131" s="32">
        <f>G133</f>
        <v>0</v>
      </c>
      <c r="H131" s="32">
        <f>H133</f>
        <v>0</v>
      </c>
      <c r="I131" s="32">
        <f>I133</f>
        <v>0</v>
      </c>
      <c r="J131" s="77"/>
    </row>
    <row r="132" spans="1:10" s="7" customFormat="1" ht="38.25" hidden="1" x14ac:dyDescent="0.2">
      <c r="A132" s="73"/>
      <c r="B132" s="47" t="s">
        <v>348</v>
      </c>
      <c r="C132" s="84">
        <v>503</v>
      </c>
      <c r="D132" s="85">
        <v>4000000000</v>
      </c>
      <c r="E132" s="125"/>
      <c r="F132" s="32"/>
      <c r="G132" s="32"/>
      <c r="H132" s="32"/>
      <c r="I132" s="32"/>
      <c r="J132" s="77"/>
    </row>
    <row r="133" spans="1:10" s="7" customFormat="1" ht="25.5" hidden="1" x14ac:dyDescent="0.2">
      <c r="A133" s="73"/>
      <c r="B133" s="46" t="s">
        <v>74</v>
      </c>
      <c r="C133" s="86">
        <v>503</v>
      </c>
      <c r="D133" s="87">
        <v>4000000000</v>
      </c>
      <c r="E133" s="88">
        <v>200</v>
      </c>
      <c r="F133" s="111">
        <f>F134</f>
        <v>0</v>
      </c>
      <c r="G133" s="111">
        <f t="shared" ref="G133:I133" si="8">G134</f>
        <v>0</v>
      </c>
      <c r="H133" s="111">
        <f t="shared" si="8"/>
        <v>0</v>
      </c>
      <c r="I133" s="111">
        <f t="shared" si="8"/>
        <v>0</v>
      </c>
      <c r="J133" s="77"/>
    </row>
    <row r="134" spans="1:10" s="7" customFormat="1" ht="25.5" hidden="1" x14ac:dyDescent="0.2">
      <c r="A134" s="73"/>
      <c r="B134" s="46" t="s">
        <v>75</v>
      </c>
      <c r="C134" s="86">
        <v>503</v>
      </c>
      <c r="D134" s="87">
        <v>4000000000</v>
      </c>
      <c r="E134" s="88">
        <v>240</v>
      </c>
      <c r="F134" s="111">
        <v>0</v>
      </c>
      <c r="G134" s="111">
        <v>0</v>
      </c>
      <c r="H134" s="111">
        <v>0</v>
      </c>
      <c r="I134" s="111">
        <v>0</v>
      </c>
      <c r="J134" s="77"/>
    </row>
    <row r="135" spans="1:10" s="7" customFormat="1" hidden="1" x14ac:dyDescent="0.2">
      <c r="A135" s="124"/>
      <c r="B135" s="47" t="s">
        <v>246</v>
      </c>
      <c r="C135" s="84">
        <v>605</v>
      </c>
      <c r="D135" s="85"/>
      <c r="E135" s="125"/>
      <c r="F135" s="32">
        <f>F136</f>
        <v>0</v>
      </c>
      <c r="G135" s="32">
        <f t="shared" ref="G135:I135" si="9">G136</f>
        <v>0</v>
      </c>
      <c r="H135" s="32">
        <f t="shared" si="9"/>
        <v>0</v>
      </c>
      <c r="I135" s="32">
        <f t="shared" si="9"/>
        <v>0</v>
      </c>
      <c r="J135" s="77"/>
    </row>
    <row r="136" spans="1:10" s="77" customFormat="1" ht="25.5" hidden="1" x14ac:dyDescent="0.2">
      <c r="A136" s="73"/>
      <c r="B136" s="46" t="s">
        <v>287</v>
      </c>
      <c r="C136" s="86">
        <v>605</v>
      </c>
      <c r="D136" s="87">
        <v>200000000</v>
      </c>
      <c r="E136" s="88"/>
      <c r="F136" s="111">
        <f>F137</f>
        <v>0</v>
      </c>
      <c r="G136" s="111"/>
      <c r="H136" s="111"/>
      <c r="I136" s="111"/>
    </row>
    <row r="137" spans="1:10" s="77" customFormat="1" ht="25.5" hidden="1" x14ac:dyDescent="0.2">
      <c r="A137" s="73"/>
      <c r="B137" s="46" t="s">
        <v>74</v>
      </c>
      <c r="C137" s="86">
        <v>605</v>
      </c>
      <c r="D137" s="87">
        <v>200000000</v>
      </c>
      <c r="E137" s="88">
        <v>200</v>
      </c>
      <c r="F137" s="111">
        <f>F138</f>
        <v>0</v>
      </c>
      <c r="G137" s="111"/>
      <c r="H137" s="111"/>
      <c r="I137" s="111"/>
    </row>
    <row r="138" spans="1:10" s="77" customFormat="1" ht="25.5" hidden="1" x14ac:dyDescent="0.2">
      <c r="A138" s="73"/>
      <c r="B138" s="46" t="s">
        <v>75</v>
      </c>
      <c r="C138" s="86">
        <v>605</v>
      </c>
      <c r="D138" s="87">
        <v>200000000</v>
      </c>
      <c r="E138" s="88">
        <v>240</v>
      </c>
      <c r="F138" s="111"/>
      <c r="G138" s="111"/>
      <c r="H138" s="111"/>
      <c r="I138" s="111"/>
    </row>
    <row r="139" spans="1:10" x14ac:dyDescent="0.2">
      <c r="A139" s="73">
        <v>0</v>
      </c>
      <c r="B139" s="47" t="s">
        <v>165</v>
      </c>
      <c r="C139" s="84">
        <v>707</v>
      </c>
      <c r="D139" s="85">
        <v>0</v>
      </c>
      <c r="E139" s="125">
        <v>0</v>
      </c>
      <c r="F139" s="32">
        <f>F140</f>
        <v>3213.259</v>
      </c>
      <c r="G139" s="32">
        <f t="shared" ref="G139:I139" si="10">G140</f>
        <v>303.40100000000001</v>
      </c>
      <c r="H139" s="32">
        <f t="shared" si="10"/>
        <v>3390.6819999999998</v>
      </c>
      <c r="I139" s="32">
        <f t="shared" si="10"/>
        <v>303.40100000000001</v>
      </c>
    </row>
    <row r="140" spans="1:10" ht="25.5" x14ac:dyDescent="0.2">
      <c r="A140" s="73">
        <v>0</v>
      </c>
      <c r="B140" s="46" t="s">
        <v>305</v>
      </c>
      <c r="C140" s="86">
        <v>707</v>
      </c>
      <c r="D140" s="87" t="s">
        <v>31</v>
      </c>
      <c r="E140" s="88">
        <v>0</v>
      </c>
      <c r="F140" s="111">
        <f>F146</f>
        <v>3213.259</v>
      </c>
      <c r="G140" s="111">
        <f>G146</f>
        <v>303.40100000000001</v>
      </c>
      <c r="H140" s="111">
        <f>H146</f>
        <v>3390.6819999999998</v>
      </c>
      <c r="I140" s="111">
        <f>I146</f>
        <v>303.40100000000001</v>
      </c>
    </row>
    <row r="141" spans="1:10" ht="25.5" hidden="1" x14ac:dyDescent="0.2">
      <c r="A141" s="73">
        <v>0</v>
      </c>
      <c r="B141" s="46" t="s">
        <v>112</v>
      </c>
      <c r="C141" s="86">
        <v>707</v>
      </c>
      <c r="D141" s="87" t="s">
        <v>31</v>
      </c>
      <c r="E141" s="88">
        <v>0</v>
      </c>
      <c r="F141" s="111">
        <v>0</v>
      </c>
      <c r="G141" s="111">
        <v>1</v>
      </c>
      <c r="H141" s="111">
        <v>0</v>
      </c>
      <c r="I141" s="111">
        <v>1</v>
      </c>
    </row>
    <row r="142" spans="1:10" ht="38.25" hidden="1" x14ac:dyDescent="0.2">
      <c r="A142" s="73">
        <v>0</v>
      </c>
      <c r="B142" s="46" t="s">
        <v>100</v>
      </c>
      <c r="C142" s="86">
        <v>707</v>
      </c>
      <c r="D142" s="87" t="s">
        <v>32</v>
      </c>
      <c r="E142" s="88">
        <v>0</v>
      </c>
      <c r="F142" s="111">
        <v>0</v>
      </c>
      <c r="G142" s="111">
        <v>0</v>
      </c>
      <c r="H142" s="111">
        <v>0</v>
      </c>
      <c r="I142" s="111">
        <v>0</v>
      </c>
    </row>
    <row r="143" spans="1:10" ht="38.25" hidden="1" x14ac:dyDescent="0.2">
      <c r="A143" s="73">
        <v>0</v>
      </c>
      <c r="B143" s="46" t="s">
        <v>100</v>
      </c>
      <c r="C143" s="86">
        <v>707</v>
      </c>
      <c r="D143" s="87" t="s">
        <v>32</v>
      </c>
      <c r="E143" s="88">
        <v>0</v>
      </c>
      <c r="F143" s="111">
        <v>0</v>
      </c>
      <c r="G143" s="111">
        <v>0</v>
      </c>
      <c r="H143" s="111">
        <v>0</v>
      </c>
      <c r="I143" s="111">
        <v>0</v>
      </c>
    </row>
    <row r="144" spans="1:10" ht="38.25" hidden="1" x14ac:dyDescent="0.2">
      <c r="A144" s="73">
        <v>0</v>
      </c>
      <c r="B144" s="46" t="s">
        <v>100</v>
      </c>
      <c r="C144" s="86">
        <v>707</v>
      </c>
      <c r="D144" s="87" t="s">
        <v>32</v>
      </c>
      <c r="E144" s="88">
        <v>0</v>
      </c>
      <c r="F144" s="111">
        <v>0</v>
      </c>
      <c r="G144" s="111">
        <v>0</v>
      </c>
      <c r="H144" s="111">
        <v>0</v>
      </c>
      <c r="I144" s="111">
        <v>0</v>
      </c>
    </row>
    <row r="145" spans="1:9" ht="38.25" hidden="1" x14ac:dyDescent="0.2">
      <c r="A145" s="73">
        <v>0</v>
      </c>
      <c r="B145" s="46" t="s">
        <v>100</v>
      </c>
      <c r="C145" s="86">
        <v>707</v>
      </c>
      <c r="D145" s="87" t="s">
        <v>32</v>
      </c>
      <c r="E145" s="88">
        <v>0</v>
      </c>
      <c r="F145" s="111">
        <v>0</v>
      </c>
      <c r="G145" s="111">
        <v>0</v>
      </c>
      <c r="H145" s="111">
        <v>0</v>
      </c>
      <c r="I145" s="111">
        <v>0</v>
      </c>
    </row>
    <row r="146" spans="1:9" ht="25.5" x14ac:dyDescent="0.2">
      <c r="A146" s="73">
        <v>0</v>
      </c>
      <c r="B146" s="46" t="s">
        <v>101</v>
      </c>
      <c r="C146" s="86">
        <v>707</v>
      </c>
      <c r="D146" s="87" t="s">
        <v>31</v>
      </c>
      <c r="E146" s="88">
        <v>600</v>
      </c>
      <c r="F146" s="111">
        <f>F147</f>
        <v>3213.259</v>
      </c>
      <c r="G146" s="111">
        <f t="shared" ref="G146:I146" si="11">G147</f>
        <v>303.40100000000001</v>
      </c>
      <c r="H146" s="111">
        <f t="shared" si="11"/>
        <v>3390.6819999999998</v>
      </c>
      <c r="I146" s="111">
        <f t="shared" si="11"/>
        <v>303.40100000000001</v>
      </c>
    </row>
    <row r="147" spans="1:9" x14ac:dyDescent="0.2">
      <c r="A147" s="73">
        <v>0</v>
      </c>
      <c r="B147" s="46" t="s">
        <v>102</v>
      </c>
      <c r="C147" s="86">
        <v>707</v>
      </c>
      <c r="D147" s="87" t="s">
        <v>31</v>
      </c>
      <c r="E147" s="88">
        <v>620</v>
      </c>
      <c r="F147" s="111">
        <v>3213.259</v>
      </c>
      <c r="G147" s="111">
        <v>303.40100000000001</v>
      </c>
      <c r="H147" s="111">
        <v>3390.6819999999998</v>
      </c>
      <c r="I147" s="111">
        <v>303.40100000000001</v>
      </c>
    </row>
    <row r="148" spans="1:9" ht="51" hidden="1" x14ac:dyDescent="0.2">
      <c r="A148" s="73">
        <v>0</v>
      </c>
      <c r="B148" s="46" t="s">
        <v>186</v>
      </c>
      <c r="C148" s="86">
        <v>707</v>
      </c>
      <c r="D148" s="87" t="s">
        <v>202</v>
      </c>
      <c r="E148" s="88">
        <v>0</v>
      </c>
      <c r="F148" s="111">
        <f>F149</f>
        <v>0</v>
      </c>
      <c r="G148" s="111">
        <f>G149</f>
        <v>0</v>
      </c>
      <c r="H148" s="111">
        <f>H149</f>
        <v>0</v>
      </c>
      <c r="I148" s="111">
        <f>I149</f>
        <v>0</v>
      </c>
    </row>
    <row r="149" spans="1:9" ht="67.5" hidden="1" customHeight="1" x14ac:dyDescent="0.2">
      <c r="A149" s="73">
        <v>0</v>
      </c>
      <c r="B149" s="46" t="s">
        <v>113</v>
      </c>
      <c r="C149" s="86">
        <v>707</v>
      </c>
      <c r="D149" s="87" t="s">
        <v>195</v>
      </c>
      <c r="E149" s="88">
        <v>0</v>
      </c>
      <c r="F149" s="111">
        <f>F152</f>
        <v>0</v>
      </c>
      <c r="G149" s="111">
        <f>G152</f>
        <v>0</v>
      </c>
      <c r="H149" s="111">
        <f>H152</f>
        <v>0</v>
      </c>
      <c r="I149" s="111">
        <f>I152</f>
        <v>0</v>
      </c>
    </row>
    <row r="150" spans="1:9" ht="51" hidden="1" x14ac:dyDescent="0.2">
      <c r="A150" s="73">
        <v>0</v>
      </c>
      <c r="B150" s="46" t="s">
        <v>113</v>
      </c>
      <c r="C150" s="86">
        <v>707</v>
      </c>
      <c r="D150" s="87" t="s">
        <v>33</v>
      </c>
      <c r="E150" s="88">
        <v>0</v>
      </c>
      <c r="F150" s="111">
        <v>0</v>
      </c>
      <c r="G150" s="111">
        <v>0</v>
      </c>
      <c r="H150" s="111">
        <v>0</v>
      </c>
      <c r="I150" s="111">
        <v>0</v>
      </c>
    </row>
    <row r="151" spans="1:9" ht="51" hidden="1" x14ac:dyDescent="0.2">
      <c r="A151" s="73">
        <v>0</v>
      </c>
      <c r="B151" s="46" t="s">
        <v>113</v>
      </c>
      <c r="C151" s="86">
        <v>707</v>
      </c>
      <c r="D151" s="87" t="s">
        <v>33</v>
      </c>
      <c r="E151" s="88">
        <v>0</v>
      </c>
      <c r="F151" s="111">
        <v>0</v>
      </c>
      <c r="G151" s="111">
        <v>0</v>
      </c>
      <c r="H151" s="111">
        <v>0</v>
      </c>
      <c r="I151" s="111">
        <v>0</v>
      </c>
    </row>
    <row r="152" spans="1:9" ht="38.25" hidden="1" x14ac:dyDescent="0.2">
      <c r="A152" s="73">
        <v>0</v>
      </c>
      <c r="B152" s="46" t="s">
        <v>114</v>
      </c>
      <c r="C152" s="86">
        <v>707</v>
      </c>
      <c r="D152" s="87" t="s">
        <v>196</v>
      </c>
      <c r="E152" s="88">
        <v>0</v>
      </c>
      <c r="F152" s="111">
        <f t="shared" ref="F152:I153" si="12">F153</f>
        <v>0</v>
      </c>
      <c r="G152" s="111">
        <f t="shared" si="12"/>
        <v>0</v>
      </c>
      <c r="H152" s="111">
        <f t="shared" si="12"/>
        <v>0</v>
      </c>
      <c r="I152" s="111">
        <f t="shared" si="12"/>
        <v>0</v>
      </c>
    </row>
    <row r="153" spans="1:9" ht="25.5" hidden="1" x14ac:dyDescent="0.2">
      <c r="A153" s="73">
        <v>0</v>
      </c>
      <c r="B153" s="46" t="s">
        <v>101</v>
      </c>
      <c r="C153" s="86">
        <v>707</v>
      </c>
      <c r="D153" s="87" t="s">
        <v>196</v>
      </c>
      <c r="E153" s="88">
        <v>600</v>
      </c>
      <c r="F153" s="111">
        <f t="shared" si="12"/>
        <v>0</v>
      </c>
      <c r="G153" s="111">
        <f t="shared" si="12"/>
        <v>0</v>
      </c>
      <c r="H153" s="111">
        <f t="shared" si="12"/>
        <v>0</v>
      </c>
      <c r="I153" s="111">
        <f t="shared" si="12"/>
        <v>0</v>
      </c>
    </row>
    <row r="154" spans="1:9" hidden="1" x14ac:dyDescent="0.2">
      <c r="A154" s="73">
        <v>0</v>
      </c>
      <c r="B154" s="46" t="s">
        <v>102</v>
      </c>
      <c r="C154" s="86">
        <v>707</v>
      </c>
      <c r="D154" s="87" t="s">
        <v>196</v>
      </c>
      <c r="E154" s="88">
        <v>620</v>
      </c>
      <c r="F154" s="111"/>
      <c r="G154" s="111"/>
      <c r="H154" s="111"/>
      <c r="I154" s="111"/>
    </row>
    <row r="155" spans="1:9" x14ac:dyDescent="0.2">
      <c r="A155" s="73">
        <v>0</v>
      </c>
      <c r="B155" s="47" t="s">
        <v>116</v>
      </c>
      <c r="C155" s="84">
        <v>801</v>
      </c>
      <c r="D155" s="85">
        <v>0</v>
      </c>
      <c r="E155" s="125">
        <v>0</v>
      </c>
      <c r="F155" s="32">
        <f>F156+F180+F201+F164</f>
        <v>40987.296000000002</v>
      </c>
      <c r="G155" s="32">
        <f t="shared" ref="G155:I155" si="13">G156+G180+G201+G164</f>
        <v>0</v>
      </c>
      <c r="H155" s="32">
        <f>H156+H180+H201+H164</f>
        <v>43036.175000000003</v>
      </c>
      <c r="I155" s="32">
        <f t="shared" si="13"/>
        <v>0</v>
      </c>
    </row>
    <row r="156" spans="1:9" ht="25.5" x14ac:dyDescent="0.2">
      <c r="A156" s="73">
        <v>0</v>
      </c>
      <c r="B156" s="46" t="s">
        <v>306</v>
      </c>
      <c r="C156" s="86">
        <v>801</v>
      </c>
      <c r="D156" s="87" t="s">
        <v>31</v>
      </c>
      <c r="E156" s="88">
        <v>0</v>
      </c>
      <c r="F156" s="111">
        <f>F162</f>
        <v>37777.987000000001</v>
      </c>
      <c r="G156" s="111">
        <f>G162</f>
        <v>0</v>
      </c>
      <c r="H156" s="111">
        <f>H162</f>
        <v>39826.866000000002</v>
      </c>
      <c r="I156" s="111">
        <f>I162</f>
        <v>0</v>
      </c>
    </row>
    <row r="157" spans="1:9" ht="25.5" hidden="1" x14ac:dyDescent="0.2">
      <c r="A157" s="73">
        <v>0</v>
      </c>
      <c r="B157" s="46" t="s">
        <v>112</v>
      </c>
      <c r="C157" s="86">
        <v>801</v>
      </c>
      <c r="D157" s="87" t="s">
        <v>31</v>
      </c>
      <c r="E157" s="88">
        <v>0</v>
      </c>
      <c r="F157" s="111">
        <v>0</v>
      </c>
      <c r="G157" s="111">
        <v>0</v>
      </c>
      <c r="H157" s="111">
        <v>0</v>
      </c>
      <c r="I157" s="111">
        <v>0</v>
      </c>
    </row>
    <row r="158" spans="1:9" ht="38.25" hidden="1" x14ac:dyDescent="0.2">
      <c r="A158" s="73">
        <v>0</v>
      </c>
      <c r="B158" s="46" t="s">
        <v>100</v>
      </c>
      <c r="C158" s="86">
        <v>801</v>
      </c>
      <c r="D158" s="87" t="s">
        <v>35</v>
      </c>
      <c r="E158" s="88">
        <v>0</v>
      </c>
      <c r="F158" s="111">
        <v>0</v>
      </c>
      <c r="G158" s="111">
        <v>0</v>
      </c>
      <c r="H158" s="111">
        <v>0</v>
      </c>
      <c r="I158" s="111">
        <v>0</v>
      </c>
    </row>
    <row r="159" spans="1:9" ht="38.25" hidden="1" x14ac:dyDescent="0.2">
      <c r="A159" s="73">
        <v>0</v>
      </c>
      <c r="B159" s="46" t="s">
        <v>100</v>
      </c>
      <c r="C159" s="86">
        <v>801</v>
      </c>
      <c r="D159" s="87" t="s">
        <v>35</v>
      </c>
      <c r="E159" s="88">
        <v>0</v>
      </c>
      <c r="F159" s="111">
        <v>0</v>
      </c>
      <c r="G159" s="111">
        <v>0</v>
      </c>
      <c r="H159" s="111">
        <v>0</v>
      </c>
      <c r="I159" s="111">
        <v>0</v>
      </c>
    </row>
    <row r="160" spans="1:9" ht="38.25" hidden="1" x14ac:dyDescent="0.2">
      <c r="A160" s="73">
        <v>0</v>
      </c>
      <c r="B160" s="46" t="s">
        <v>100</v>
      </c>
      <c r="C160" s="86">
        <v>801</v>
      </c>
      <c r="D160" s="87" t="s">
        <v>35</v>
      </c>
      <c r="E160" s="88">
        <v>0</v>
      </c>
      <c r="F160" s="111">
        <v>0</v>
      </c>
      <c r="G160" s="111">
        <v>0</v>
      </c>
      <c r="H160" s="111">
        <v>0</v>
      </c>
      <c r="I160" s="111">
        <v>0</v>
      </c>
    </row>
    <row r="161" spans="1:10" ht="38.25" hidden="1" x14ac:dyDescent="0.2">
      <c r="A161" s="73">
        <v>0</v>
      </c>
      <c r="B161" s="46" t="s">
        <v>100</v>
      </c>
      <c r="C161" s="86">
        <v>801</v>
      </c>
      <c r="D161" s="87" t="s">
        <v>35</v>
      </c>
      <c r="E161" s="88">
        <v>0</v>
      </c>
      <c r="F161" s="111">
        <v>0</v>
      </c>
      <c r="G161" s="111">
        <v>0</v>
      </c>
      <c r="H161" s="111">
        <v>0</v>
      </c>
      <c r="I161" s="111">
        <v>0</v>
      </c>
    </row>
    <row r="162" spans="1:10" ht="25.5" x14ac:dyDescent="0.2">
      <c r="A162" s="73">
        <v>0</v>
      </c>
      <c r="B162" s="46" t="s">
        <v>101</v>
      </c>
      <c r="C162" s="86">
        <v>801</v>
      </c>
      <c r="D162" s="87" t="s">
        <v>31</v>
      </c>
      <c r="E162" s="88">
        <v>600</v>
      </c>
      <c r="F162" s="111">
        <f>F163</f>
        <v>37777.987000000001</v>
      </c>
      <c r="G162" s="111">
        <f t="shared" ref="G162:I162" si="14">G163</f>
        <v>0</v>
      </c>
      <c r="H162" s="111">
        <f t="shared" si="14"/>
        <v>39826.866000000002</v>
      </c>
      <c r="I162" s="111">
        <f t="shared" si="14"/>
        <v>0</v>
      </c>
    </row>
    <row r="163" spans="1:10" s="2" customFormat="1" ht="13.5" customHeight="1" x14ac:dyDescent="0.2">
      <c r="A163" s="73">
        <v>0</v>
      </c>
      <c r="B163" s="46" t="s">
        <v>102</v>
      </c>
      <c r="C163" s="86">
        <v>801</v>
      </c>
      <c r="D163" s="87" t="s">
        <v>31</v>
      </c>
      <c r="E163" s="88">
        <v>620</v>
      </c>
      <c r="F163" s="111">
        <v>37777.987000000001</v>
      </c>
      <c r="G163" s="111"/>
      <c r="H163" s="111">
        <v>39826.866000000002</v>
      </c>
      <c r="I163" s="111"/>
      <c r="J163" s="77"/>
    </row>
    <row r="164" spans="1:10" s="76" customFormat="1" ht="38.25" x14ac:dyDescent="0.2">
      <c r="A164" s="73"/>
      <c r="B164" s="46" t="s">
        <v>307</v>
      </c>
      <c r="C164" s="86">
        <v>801</v>
      </c>
      <c r="D164" s="87">
        <v>4800000000</v>
      </c>
      <c r="E164" s="88"/>
      <c r="F164" s="111">
        <f>F165</f>
        <v>3209.3090000000002</v>
      </c>
      <c r="G164" s="111">
        <f t="shared" ref="G164:H164" si="15">G165</f>
        <v>0</v>
      </c>
      <c r="H164" s="111">
        <f t="shared" si="15"/>
        <v>3209.3090000000002</v>
      </c>
      <c r="I164" s="111"/>
      <c r="J164" s="77"/>
    </row>
    <row r="165" spans="1:10" s="2" customFormat="1" ht="25.5" x14ac:dyDescent="0.2">
      <c r="A165" s="73"/>
      <c r="B165" s="46" t="s">
        <v>101</v>
      </c>
      <c r="C165" s="86">
        <v>801</v>
      </c>
      <c r="D165" s="87">
        <v>4800000000</v>
      </c>
      <c r="E165" s="88">
        <v>600</v>
      </c>
      <c r="F165" s="111">
        <v>3209.3090000000002</v>
      </c>
      <c r="G165" s="111">
        <f t="shared" ref="G165:H165" si="16">G166</f>
        <v>0</v>
      </c>
      <c r="H165" s="111">
        <f t="shared" si="16"/>
        <v>3209.3090000000002</v>
      </c>
      <c r="I165" s="111"/>
      <c r="J165" s="77"/>
    </row>
    <row r="166" spans="1:10" ht="12" hidden="1" customHeight="1" x14ac:dyDescent="0.2">
      <c r="A166" s="73">
        <v>0</v>
      </c>
      <c r="B166" s="46" t="s">
        <v>102</v>
      </c>
      <c r="C166" s="86">
        <v>801</v>
      </c>
      <c r="D166" s="87">
        <v>4800000000</v>
      </c>
      <c r="E166" s="88">
        <v>620</v>
      </c>
      <c r="F166" s="111">
        <v>3209.3090000000002</v>
      </c>
      <c r="G166" s="111">
        <f>G167</f>
        <v>0</v>
      </c>
      <c r="H166" s="111">
        <v>3209.3090000000002</v>
      </c>
      <c r="I166" s="111">
        <f>I167</f>
        <v>0</v>
      </c>
    </row>
    <row r="167" spans="1:10" ht="75" hidden="1" customHeight="1" x14ac:dyDescent="0.2">
      <c r="A167" s="73">
        <v>0</v>
      </c>
      <c r="B167" s="46" t="s">
        <v>113</v>
      </c>
      <c r="C167" s="86">
        <v>801</v>
      </c>
      <c r="D167" s="87" t="s">
        <v>197</v>
      </c>
      <c r="E167" s="88">
        <v>0</v>
      </c>
      <c r="F167" s="111">
        <f>F170</f>
        <v>0</v>
      </c>
      <c r="G167" s="111">
        <f>G170</f>
        <v>0</v>
      </c>
      <c r="H167" s="111">
        <f>H170</f>
        <v>0</v>
      </c>
      <c r="I167" s="111">
        <f>I170</f>
        <v>0</v>
      </c>
    </row>
    <row r="168" spans="1:10" ht="51" hidden="1" x14ac:dyDescent="0.2">
      <c r="A168" s="73">
        <v>0</v>
      </c>
      <c r="B168" s="46" t="s">
        <v>113</v>
      </c>
      <c r="C168" s="86">
        <v>801</v>
      </c>
      <c r="D168" s="87" t="s">
        <v>36</v>
      </c>
      <c r="E168" s="88">
        <v>0</v>
      </c>
      <c r="F168" s="111">
        <v>0</v>
      </c>
      <c r="G168" s="111">
        <v>0</v>
      </c>
      <c r="H168" s="111">
        <v>0</v>
      </c>
      <c r="I168" s="111">
        <v>0</v>
      </c>
    </row>
    <row r="169" spans="1:10" ht="0.75" hidden="1" customHeight="1" x14ac:dyDescent="0.2">
      <c r="A169" s="73">
        <v>0</v>
      </c>
      <c r="B169" s="46" t="s">
        <v>113</v>
      </c>
      <c r="C169" s="86">
        <v>801</v>
      </c>
      <c r="D169" s="87" t="s">
        <v>36</v>
      </c>
      <c r="E169" s="88">
        <v>0</v>
      </c>
      <c r="F169" s="111">
        <v>0</v>
      </c>
      <c r="G169" s="111">
        <v>0</v>
      </c>
      <c r="H169" s="111">
        <v>0</v>
      </c>
      <c r="I169" s="111">
        <v>0</v>
      </c>
    </row>
    <row r="170" spans="1:10" ht="56.25" hidden="1" customHeight="1" x14ac:dyDescent="0.2">
      <c r="A170" s="73">
        <v>0</v>
      </c>
      <c r="B170" s="46" t="s">
        <v>114</v>
      </c>
      <c r="C170" s="86">
        <v>801</v>
      </c>
      <c r="D170" s="87" t="s">
        <v>198</v>
      </c>
      <c r="E170" s="88">
        <v>0</v>
      </c>
      <c r="F170" s="111">
        <f t="shared" ref="F170:I171" si="17">F171</f>
        <v>0</v>
      </c>
      <c r="G170" s="111">
        <f t="shared" si="17"/>
        <v>0</v>
      </c>
      <c r="H170" s="111">
        <f t="shared" si="17"/>
        <v>0</v>
      </c>
      <c r="I170" s="111">
        <f t="shared" si="17"/>
        <v>0</v>
      </c>
    </row>
    <row r="171" spans="1:10" ht="40.5" hidden="1" customHeight="1" x14ac:dyDescent="0.2">
      <c r="A171" s="73">
        <v>0</v>
      </c>
      <c r="B171" s="46" t="s">
        <v>101</v>
      </c>
      <c r="C171" s="86">
        <v>801</v>
      </c>
      <c r="D171" s="87" t="s">
        <v>198</v>
      </c>
      <c r="E171" s="88">
        <v>600</v>
      </c>
      <c r="F171" s="111">
        <f t="shared" si="17"/>
        <v>0</v>
      </c>
      <c r="G171" s="111">
        <f t="shared" si="17"/>
        <v>0</v>
      </c>
      <c r="H171" s="111">
        <f t="shared" si="17"/>
        <v>0</v>
      </c>
      <c r="I171" s="111">
        <f t="shared" si="17"/>
        <v>0</v>
      </c>
    </row>
    <row r="172" spans="1:10" s="12" customFormat="1" hidden="1" x14ac:dyDescent="0.2">
      <c r="A172" s="73">
        <v>0</v>
      </c>
      <c r="B172" s="46" t="s">
        <v>102</v>
      </c>
      <c r="C172" s="86">
        <v>801</v>
      </c>
      <c r="D172" s="87" t="s">
        <v>198</v>
      </c>
      <c r="E172" s="88">
        <v>620</v>
      </c>
      <c r="F172" s="111"/>
      <c r="G172" s="111"/>
      <c r="H172" s="111"/>
      <c r="I172" s="111"/>
      <c r="J172" s="77"/>
    </row>
    <row r="173" spans="1:10" ht="51" hidden="1" x14ac:dyDescent="0.2">
      <c r="A173" s="73">
        <v>0</v>
      </c>
      <c r="B173" s="46" t="s">
        <v>186</v>
      </c>
      <c r="C173" s="86">
        <v>801</v>
      </c>
      <c r="D173" s="87" t="s">
        <v>199</v>
      </c>
      <c r="E173" s="88">
        <v>0</v>
      </c>
      <c r="F173" s="111">
        <f>F174</f>
        <v>0</v>
      </c>
      <c r="G173" s="111">
        <f>G174</f>
        <v>0</v>
      </c>
      <c r="H173" s="111">
        <f>H174</f>
        <v>0</v>
      </c>
      <c r="I173" s="111">
        <f>I174</f>
        <v>0</v>
      </c>
    </row>
    <row r="174" spans="1:10" ht="68.849999999999994" hidden="1" customHeight="1" x14ac:dyDescent="0.2">
      <c r="A174" s="73">
        <v>0</v>
      </c>
      <c r="B174" s="46" t="s">
        <v>113</v>
      </c>
      <c r="C174" s="86">
        <v>801</v>
      </c>
      <c r="D174" s="87" t="s">
        <v>200</v>
      </c>
      <c r="E174" s="88">
        <v>0</v>
      </c>
      <c r="F174" s="111">
        <f>F177</f>
        <v>0</v>
      </c>
      <c r="G174" s="111">
        <f>G177</f>
        <v>0</v>
      </c>
      <c r="H174" s="111">
        <f>H177</f>
        <v>0</v>
      </c>
      <c r="I174" s="111">
        <f>I177</f>
        <v>0</v>
      </c>
    </row>
    <row r="175" spans="1:10" ht="51" hidden="1" x14ac:dyDescent="0.2">
      <c r="A175" s="73">
        <v>0</v>
      </c>
      <c r="B175" s="46" t="s">
        <v>113</v>
      </c>
      <c r="C175" s="86">
        <v>801</v>
      </c>
      <c r="D175" s="87" t="s">
        <v>37</v>
      </c>
      <c r="E175" s="88">
        <v>0</v>
      </c>
      <c r="F175" s="111">
        <v>0</v>
      </c>
      <c r="G175" s="111">
        <v>0</v>
      </c>
      <c r="H175" s="111">
        <v>0</v>
      </c>
      <c r="I175" s="111">
        <v>0</v>
      </c>
    </row>
    <row r="176" spans="1:10" ht="51" hidden="1" x14ac:dyDescent="0.2">
      <c r="A176" s="73">
        <v>0</v>
      </c>
      <c r="B176" s="46" t="s">
        <v>113</v>
      </c>
      <c r="C176" s="86">
        <v>801</v>
      </c>
      <c r="D176" s="87" t="s">
        <v>37</v>
      </c>
      <c r="E176" s="88">
        <v>0</v>
      </c>
      <c r="F176" s="111">
        <v>0</v>
      </c>
      <c r="G176" s="111">
        <v>0</v>
      </c>
      <c r="H176" s="111">
        <v>0</v>
      </c>
      <c r="I176" s="111">
        <v>0</v>
      </c>
    </row>
    <row r="177" spans="1:10" ht="51.75" hidden="1" customHeight="1" x14ac:dyDescent="0.2">
      <c r="A177" s="73">
        <v>0</v>
      </c>
      <c r="B177" s="46" t="s">
        <v>114</v>
      </c>
      <c r="C177" s="86">
        <v>801</v>
      </c>
      <c r="D177" s="87" t="s">
        <v>201</v>
      </c>
      <c r="E177" s="88">
        <v>0</v>
      </c>
      <c r="F177" s="111">
        <f t="shared" ref="F177:I178" si="18">F178</f>
        <v>0</v>
      </c>
      <c r="G177" s="111">
        <f t="shared" si="18"/>
        <v>0</v>
      </c>
      <c r="H177" s="111">
        <f t="shared" si="18"/>
        <v>0</v>
      </c>
      <c r="I177" s="111">
        <f t="shared" si="18"/>
        <v>0</v>
      </c>
    </row>
    <row r="178" spans="1:10" ht="37.5" hidden="1" customHeight="1" x14ac:dyDescent="0.2">
      <c r="A178" s="73">
        <v>0</v>
      </c>
      <c r="B178" s="46" t="s">
        <v>101</v>
      </c>
      <c r="C178" s="86">
        <v>801</v>
      </c>
      <c r="D178" s="87" t="s">
        <v>201</v>
      </c>
      <c r="E178" s="88">
        <v>600</v>
      </c>
      <c r="F178" s="111">
        <f t="shared" si="18"/>
        <v>0</v>
      </c>
      <c r="G178" s="111">
        <f t="shared" si="18"/>
        <v>0</v>
      </c>
      <c r="H178" s="111">
        <f t="shared" si="18"/>
        <v>0</v>
      </c>
      <c r="I178" s="111">
        <f t="shared" si="18"/>
        <v>0</v>
      </c>
    </row>
    <row r="179" spans="1:10" s="12" customFormat="1" hidden="1" x14ac:dyDescent="0.2">
      <c r="A179" s="73">
        <v>0</v>
      </c>
      <c r="B179" s="92" t="s">
        <v>102</v>
      </c>
      <c r="C179" s="86">
        <v>801</v>
      </c>
      <c r="D179" s="87" t="s">
        <v>201</v>
      </c>
      <c r="E179" s="88">
        <v>620</v>
      </c>
      <c r="F179" s="111"/>
      <c r="G179" s="111"/>
      <c r="H179" s="111"/>
      <c r="I179" s="111"/>
      <c r="J179" s="77"/>
    </row>
    <row r="180" spans="1:10" s="12" customFormat="1" hidden="1" x14ac:dyDescent="0.2">
      <c r="A180" s="73"/>
      <c r="B180" s="46" t="s">
        <v>93</v>
      </c>
      <c r="C180" s="86">
        <v>801</v>
      </c>
      <c r="D180" s="87">
        <v>9000000000</v>
      </c>
      <c r="E180" s="88"/>
      <c r="F180" s="111">
        <f>F181</f>
        <v>0</v>
      </c>
      <c r="G180" s="111">
        <f>G181</f>
        <v>0</v>
      </c>
      <c r="H180" s="111">
        <f>H181</f>
        <v>0</v>
      </c>
      <c r="I180" s="111">
        <f>I181</f>
        <v>0</v>
      </c>
      <c r="J180" s="77"/>
    </row>
    <row r="181" spans="1:10" s="12" customFormat="1" ht="51" hidden="1" x14ac:dyDescent="0.2">
      <c r="A181" s="73"/>
      <c r="B181" s="46" t="s">
        <v>169</v>
      </c>
      <c r="C181" s="86">
        <v>801</v>
      </c>
      <c r="D181" s="87" t="s">
        <v>180</v>
      </c>
      <c r="E181" s="88"/>
      <c r="F181" s="111">
        <f t="shared" ref="F181:I183" si="19">F182</f>
        <v>0</v>
      </c>
      <c r="G181" s="111">
        <f t="shared" si="19"/>
        <v>0</v>
      </c>
      <c r="H181" s="111">
        <f t="shared" si="19"/>
        <v>0</v>
      </c>
      <c r="I181" s="111">
        <f t="shared" si="19"/>
        <v>0</v>
      </c>
      <c r="J181" s="77"/>
    </row>
    <row r="182" spans="1:10" s="12" customFormat="1" ht="63.75" hidden="1" x14ac:dyDescent="0.2">
      <c r="A182" s="73"/>
      <c r="B182" s="46" t="s">
        <v>236</v>
      </c>
      <c r="C182" s="86">
        <v>801</v>
      </c>
      <c r="D182" s="87" t="s">
        <v>235</v>
      </c>
      <c r="E182" s="88"/>
      <c r="F182" s="111">
        <f t="shared" si="19"/>
        <v>0</v>
      </c>
      <c r="G182" s="111">
        <f t="shared" si="19"/>
        <v>0</v>
      </c>
      <c r="H182" s="111">
        <f t="shared" si="19"/>
        <v>0</v>
      </c>
      <c r="I182" s="111">
        <f t="shared" si="19"/>
        <v>0</v>
      </c>
      <c r="J182" s="77"/>
    </row>
    <row r="183" spans="1:10" s="12" customFormat="1" ht="25.5" hidden="1" x14ac:dyDescent="0.2">
      <c r="A183" s="73"/>
      <c r="B183" s="46" t="s">
        <v>101</v>
      </c>
      <c r="C183" s="86">
        <v>801</v>
      </c>
      <c r="D183" s="87" t="s">
        <v>235</v>
      </c>
      <c r="E183" s="88">
        <v>600</v>
      </c>
      <c r="F183" s="111">
        <f t="shared" si="19"/>
        <v>0</v>
      </c>
      <c r="G183" s="111">
        <f t="shared" si="19"/>
        <v>0</v>
      </c>
      <c r="H183" s="111">
        <f t="shared" si="19"/>
        <v>0</v>
      </c>
      <c r="I183" s="111">
        <f t="shared" si="19"/>
        <v>0</v>
      </c>
      <c r="J183" s="77"/>
    </row>
    <row r="184" spans="1:10" s="12" customFormat="1" hidden="1" x14ac:dyDescent="0.2">
      <c r="A184" s="73"/>
      <c r="B184" s="46" t="s">
        <v>102</v>
      </c>
      <c r="C184" s="86">
        <v>801</v>
      </c>
      <c r="D184" s="87" t="s">
        <v>235</v>
      </c>
      <c r="E184" s="88">
        <v>620</v>
      </c>
      <c r="F184" s="111"/>
      <c r="G184" s="111"/>
      <c r="H184" s="111"/>
      <c r="I184" s="111"/>
      <c r="J184" s="77"/>
    </row>
    <row r="185" spans="1:10" s="13" customFormat="1" hidden="1" x14ac:dyDescent="0.2">
      <c r="A185" s="124"/>
      <c r="B185" s="47" t="s">
        <v>226</v>
      </c>
      <c r="C185" s="84">
        <v>900</v>
      </c>
      <c r="D185" s="85"/>
      <c r="E185" s="125"/>
      <c r="F185" s="32">
        <f>F186</f>
        <v>0</v>
      </c>
      <c r="G185" s="32">
        <f>G186</f>
        <v>0</v>
      </c>
      <c r="H185" s="32">
        <f>H186</f>
        <v>0</v>
      </c>
      <c r="I185" s="32">
        <f>I186</f>
        <v>0</v>
      </c>
      <c r="J185" s="62"/>
    </row>
    <row r="186" spans="1:10" s="13" customFormat="1" ht="0.75" hidden="1" customHeight="1" x14ac:dyDescent="0.2">
      <c r="A186" s="124"/>
      <c r="B186" s="93" t="s">
        <v>227</v>
      </c>
      <c r="C186" s="84">
        <v>909</v>
      </c>
      <c r="D186" s="85"/>
      <c r="E186" s="125"/>
      <c r="F186" s="32">
        <f>F187</f>
        <v>0</v>
      </c>
      <c r="G186" s="32">
        <f t="shared" ref="G186:I187" si="20">G187</f>
        <v>0</v>
      </c>
      <c r="H186" s="32">
        <f>H187</f>
        <v>0</v>
      </c>
      <c r="I186" s="32">
        <f t="shared" si="20"/>
        <v>0</v>
      </c>
      <c r="J186" s="62"/>
    </row>
    <row r="187" spans="1:10" ht="38.25" hidden="1" x14ac:dyDescent="0.2">
      <c r="A187" s="73"/>
      <c r="B187" s="46" t="s">
        <v>203</v>
      </c>
      <c r="C187" s="86">
        <v>909</v>
      </c>
      <c r="D187" s="87">
        <v>900000000</v>
      </c>
      <c r="E187" s="88"/>
      <c r="F187" s="111">
        <f>F188</f>
        <v>0</v>
      </c>
      <c r="G187" s="111">
        <f t="shared" si="20"/>
        <v>0</v>
      </c>
      <c r="H187" s="111">
        <f>H188</f>
        <v>0</v>
      </c>
      <c r="I187" s="111">
        <f t="shared" si="20"/>
        <v>0</v>
      </c>
    </row>
    <row r="188" spans="1:10" ht="51" hidden="1" x14ac:dyDescent="0.2">
      <c r="A188" s="73"/>
      <c r="B188" s="46" t="s">
        <v>122</v>
      </c>
      <c r="C188" s="86">
        <v>909</v>
      </c>
      <c r="D188" s="87" t="s">
        <v>39</v>
      </c>
      <c r="E188" s="88"/>
      <c r="F188" s="111">
        <f>F189</f>
        <v>0</v>
      </c>
      <c r="G188" s="111">
        <f>G191</f>
        <v>0</v>
      </c>
      <c r="H188" s="111">
        <f>H189</f>
        <v>0</v>
      </c>
      <c r="I188" s="111">
        <f>I191</f>
        <v>0</v>
      </c>
    </row>
    <row r="189" spans="1:10" ht="25.5" hidden="1" x14ac:dyDescent="0.2">
      <c r="A189" s="73"/>
      <c r="B189" s="46" t="s">
        <v>204</v>
      </c>
      <c r="C189" s="86">
        <v>909</v>
      </c>
      <c r="D189" s="87" t="s">
        <v>184</v>
      </c>
      <c r="E189" s="88"/>
      <c r="F189" s="111">
        <f>F190</f>
        <v>0</v>
      </c>
      <c r="G189" s="111"/>
      <c r="H189" s="111">
        <f>H190</f>
        <v>0</v>
      </c>
      <c r="I189" s="111"/>
    </row>
    <row r="190" spans="1:10" ht="25.5" hidden="1" x14ac:dyDescent="0.2">
      <c r="A190" s="73"/>
      <c r="B190" s="46" t="s">
        <v>181</v>
      </c>
      <c r="C190" s="86">
        <v>909</v>
      </c>
      <c r="D190" s="87" t="s">
        <v>184</v>
      </c>
      <c r="E190" s="88">
        <v>400</v>
      </c>
      <c r="F190" s="111">
        <f>F191</f>
        <v>0</v>
      </c>
      <c r="G190" s="111"/>
      <c r="H190" s="111">
        <f>H191</f>
        <v>0</v>
      </c>
      <c r="I190" s="111"/>
    </row>
    <row r="191" spans="1:10" hidden="1" x14ac:dyDescent="0.2">
      <c r="A191" s="73"/>
      <c r="B191" s="46" t="s">
        <v>182</v>
      </c>
      <c r="C191" s="86">
        <v>909</v>
      </c>
      <c r="D191" s="87" t="s">
        <v>184</v>
      </c>
      <c r="E191" s="88">
        <v>410</v>
      </c>
      <c r="F191" s="111">
        <v>0</v>
      </c>
      <c r="G191" s="111"/>
      <c r="H191" s="111">
        <v>0</v>
      </c>
      <c r="I191" s="111"/>
    </row>
    <row r="192" spans="1:10" ht="0.75" hidden="1" customHeight="1" x14ac:dyDescent="0.2">
      <c r="A192" s="73"/>
      <c r="B192" s="46" t="s">
        <v>288</v>
      </c>
      <c r="C192" s="86">
        <v>801</v>
      </c>
      <c r="D192" s="87">
        <v>900000000</v>
      </c>
      <c r="E192" s="88"/>
      <c r="F192" s="111">
        <f>F193+F197</f>
        <v>0</v>
      </c>
      <c r="G192" s="111">
        <f>G193+G197</f>
        <v>0</v>
      </c>
      <c r="H192" s="111">
        <f>H193+H197</f>
        <v>0</v>
      </c>
      <c r="I192" s="111">
        <f>I193+I197</f>
        <v>0</v>
      </c>
    </row>
    <row r="193" spans="1:10" ht="51" hidden="1" x14ac:dyDescent="0.2">
      <c r="A193" s="73"/>
      <c r="B193" s="46" t="s">
        <v>169</v>
      </c>
      <c r="C193" s="86">
        <v>801</v>
      </c>
      <c r="D193" s="87" t="s">
        <v>40</v>
      </c>
      <c r="E193" s="88"/>
      <c r="F193" s="111">
        <f>F194</f>
        <v>0</v>
      </c>
      <c r="G193" s="111">
        <f>G194</f>
        <v>0</v>
      </c>
      <c r="H193" s="111">
        <f>H194</f>
        <v>0</v>
      </c>
      <c r="I193" s="111">
        <f>I194</f>
        <v>0</v>
      </c>
    </row>
    <row r="194" spans="1:10" hidden="1" x14ac:dyDescent="0.2">
      <c r="A194" s="73"/>
      <c r="B194" s="46" t="s">
        <v>185</v>
      </c>
      <c r="C194" s="86">
        <v>801</v>
      </c>
      <c r="D194" s="87" t="s">
        <v>183</v>
      </c>
      <c r="E194" s="88"/>
      <c r="F194" s="111">
        <f>F195</f>
        <v>0</v>
      </c>
      <c r="G194" s="111">
        <f t="shared" ref="G194:I195" si="21">G195</f>
        <v>0</v>
      </c>
      <c r="H194" s="111">
        <f>H195</f>
        <v>0</v>
      </c>
      <c r="I194" s="111">
        <f t="shared" si="21"/>
        <v>0</v>
      </c>
    </row>
    <row r="195" spans="1:10" ht="25.5" hidden="1" x14ac:dyDescent="0.2">
      <c r="A195" s="73"/>
      <c r="B195" s="94" t="s">
        <v>181</v>
      </c>
      <c r="C195" s="86">
        <v>801</v>
      </c>
      <c r="D195" s="87" t="s">
        <v>183</v>
      </c>
      <c r="E195" s="88">
        <v>400</v>
      </c>
      <c r="F195" s="111">
        <f>F196</f>
        <v>0</v>
      </c>
      <c r="G195" s="111">
        <f t="shared" si="21"/>
        <v>0</v>
      </c>
      <c r="H195" s="111">
        <f>H196</f>
        <v>0</v>
      </c>
      <c r="I195" s="111">
        <f t="shared" si="21"/>
        <v>0</v>
      </c>
    </row>
    <row r="196" spans="1:10" ht="38.25" hidden="1" x14ac:dyDescent="0.2">
      <c r="A196" s="73"/>
      <c r="B196" s="46" t="s">
        <v>253</v>
      </c>
      <c r="C196" s="86">
        <v>801</v>
      </c>
      <c r="D196" s="87" t="s">
        <v>183</v>
      </c>
      <c r="E196" s="88">
        <v>465</v>
      </c>
      <c r="F196" s="111"/>
      <c r="G196" s="111"/>
      <c r="H196" s="111"/>
      <c r="I196" s="111"/>
    </row>
    <row r="197" spans="1:10" ht="76.5" hidden="1" x14ac:dyDescent="0.2">
      <c r="A197" s="73"/>
      <c r="B197" s="46" t="s">
        <v>107</v>
      </c>
      <c r="C197" s="86">
        <v>801</v>
      </c>
      <c r="D197" s="87" t="s">
        <v>222</v>
      </c>
      <c r="E197" s="88"/>
      <c r="F197" s="111">
        <f>F198</f>
        <v>0</v>
      </c>
      <c r="G197" s="111"/>
      <c r="H197" s="111">
        <f>H198</f>
        <v>0</v>
      </c>
      <c r="I197" s="111"/>
    </row>
    <row r="198" spans="1:10" ht="51" hidden="1" x14ac:dyDescent="0.2">
      <c r="A198" s="73"/>
      <c r="B198" s="46" t="s">
        <v>242</v>
      </c>
      <c r="C198" s="86">
        <v>801</v>
      </c>
      <c r="D198" s="87" t="s">
        <v>241</v>
      </c>
      <c r="E198" s="88"/>
      <c r="F198" s="111">
        <f>F199</f>
        <v>0</v>
      </c>
      <c r="G198" s="111"/>
      <c r="H198" s="111">
        <f>H199</f>
        <v>0</v>
      </c>
      <c r="I198" s="111"/>
    </row>
    <row r="199" spans="1:10" ht="25.5" hidden="1" x14ac:dyDescent="0.2">
      <c r="A199" s="73"/>
      <c r="B199" s="94" t="s">
        <v>181</v>
      </c>
      <c r="C199" s="86">
        <v>801</v>
      </c>
      <c r="D199" s="87" t="s">
        <v>241</v>
      </c>
      <c r="E199" s="88">
        <v>400</v>
      </c>
      <c r="F199" s="111"/>
      <c r="G199" s="111"/>
      <c r="H199" s="111"/>
      <c r="I199" s="111"/>
    </row>
    <row r="200" spans="1:10" ht="38.25" hidden="1" x14ac:dyDescent="0.2">
      <c r="A200" s="73"/>
      <c r="B200" s="46" t="s">
        <v>253</v>
      </c>
      <c r="C200" s="86">
        <v>801</v>
      </c>
      <c r="D200" s="87" t="s">
        <v>241</v>
      </c>
      <c r="E200" s="88">
        <v>465</v>
      </c>
      <c r="F200" s="111"/>
      <c r="G200" s="111"/>
      <c r="H200" s="111"/>
      <c r="I200" s="111"/>
    </row>
    <row r="201" spans="1:10" hidden="1" x14ac:dyDescent="0.2">
      <c r="A201" s="73"/>
      <c r="B201" s="46" t="s">
        <v>93</v>
      </c>
      <c r="C201" s="86">
        <v>801</v>
      </c>
      <c r="D201" s="87">
        <v>9000000000</v>
      </c>
      <c r="E201" s="88"/>
      <c r="F201" s="111">
        <f t="shared" ref="F201:G203" si="22">F202</f>
        <v>0</v>
      </c>
      <c r="G201" s="111">
        <f t="shared" si="22"/>
        <v>0</v>
      </c>
      <c r="H201" s="111">
        <f t="shared" ref="H201:I203" si="23">H202</f>
        <v>0</v>
      </c>
      <c r="I201" s="111">
        <f t="shared" si="23"/>
        <v>0</v>
      </c>
    </row>
    <row r="202" spans="1:10" ht="25.5" hidden="1" x14ac:dyDescent="0.2">
      <c r="A202" s="73"/>
      <c r="B202" s="46" t="s">
        <v>265</v>
      </c>
      <c r="C202" s="86">
        <v>801</v>
      </c>
      <c r="D202" s="87">
        <v>9080000000</v>
      </c>
      <c r="E202" s="88"/>
      <c r="F202" s="111">
        <f t="shared" si="22"/>
        <v>0</v>
      </c>
      <c r="G202" s="111">
        <f t="shared" si="22"/>
        <v>0</v>
      </c>
      <c r="H202" s="111">
        <f t="shared" si="23"/>
        <v>0</v>
      </c>
      <c r="I202" s="111">
        <f t="shared" si="23"/>
        <v>0</v>
      </c>
    </row>
    <row r="203" spans="1:10" ht="25.5" hidden="1" x14ac:dyDescent="0.2">
      <c r="A203" s="73"/>
      <c r="B203" s="46" t="s">
        <v>101</v>
      </c>
      <c r="C203" s="86">
        <v>801</v>
      </c>
      <c r="D203" s="87">
        <v>9080000000</v>
      </c>
      <c r="E203" s="88">
        <v>600</v>
      </c>
      <c r="F203" s="111">
        <f t="shared" si="22"/>
        <v>0</v>
      </c>
      <c r="G203" s="111">
        <f t="shared" si="22"/>
        <v>0</v>
      </c>
      <c r="H203" s="111">
        <f t="shared" si="23"/>
        <v>0</v>
      </c>
      <c r="I203" s="111">
        <f t="shared" si="23"/>
        <v>0</v>
      </c>
    </row>
    <row r="204" spans="1:10" ht="12" hidden="1" customHeight="1" x14ac:dyDescent="0.2">
      <c r="A204" s="73"/>
      <c r="B204" s="46" t="s">
        <v>102</v>
      </c>
      <c r="C204" s="86">
        <v>801</v>
      </c>
      <c r="D204" s="87">
        <v>9080000000</v>
      </c>
      <c r="E204" s="88">
        <v>620</v>
      </c>
      <c r="F204" s="111"/>
      <c r="G204" s="111"/>
      <c r="H204" s="111"/>
      <c r="I204" s="111"/>
    </row>
    <row r="205" spans="1:10" hidden="1" x14ac:dyDescent="0.2">
      <c r="A205" s="73">
        <v>0</v>
      </c>
      <c r="B205" s="47" t="s">
        <v>118</v>
      </c>
      <c r="C205" s="84">
        <v>1003</v>
      </c>
      <c r="D205" s="85">
        <v>0</v>
      </c>
      <c r="E205" s="125">
        <v>0</v>
      </c>
      <c r="F205" s="32">
        <f>F206+F213+F220</f>
        <v>0</v>
      </c>
      <c r="G205" s="32">
        <f>G206+G213+G220</f>
        <v>0</v>
      </c>
      <c r="H205" s="32">
        <f>H206+H213+H220</f>
        <v>0</v>
      </c>
      <c r="I205" s="32">
        <f>I206+I213+I220</f>
        <v>0</v>
      </c>
    </row>
    <row r="206" spans="1:10" ht="38.25" hidden="1" x14ac:dyDescent="0.2">
      <c r="A206" s="73">
        <v>0</v>
      </c>
      <c r="B206" s="95" t="s">
        <v>290</v>
      </c>
      <c r="C206" s="86">
        <v>1003</v>
      </c>
      <c r="D206" s="87">
        <v>4400000000</v>
      </c>
      <c r="E206" s="88">
        <v>0</v>
      </c>
      <c r="F206" s="111">
        <f>F207</f>
        <v>0</v>
      </c>
      <c r="G206" s="111">
        <f>G207</f>
        <v>0</v>
      </c>
      <c r="H206" s="111">
        <f>H207</f>
        <v>0</v>
      </c>
      <c r="I206" s="111">
        <f>I207</f>
        <v>0</v>
      </c>
    </row>
    <row r="207" spans="1:10" s="7" customFormat="1" hidden="1" x14ac:dyDescent="0.2">
      <c r="A207" s="73">
        <v>0</v>
      </c>
      <c r="B207" s="46" t="s">
        <v>120</v>
      </c>
      <c r="C207" s="86">
        <v>1003</v>
      </c>
      <c r="D207" s="87">
        <v>4400000000</v>
      </c>
      <c r="E207" s="88">
        <v>300</v>
      </c>
      <c r="F207" s="111">
        <f t="shared" ref="F207:I207" si="24">F208</f>
        <v>0</v>
      </c>
      <c r="G207" s="111">
        <f t="shared" si="24"/>
        <v>0</v>
      </c>
      <c r="H207" s="111">
        <f t="shared" si="24"/>
        <v>0</v>
      </c>
      <c r="I207" s="111">
        <f t="shared" si="24"/>
        <v>0</v>
      </c>
      <c r="J207" s="77"/>
    </row>
    <row r="208" spans="1:10" s="7" customFormat="1" ht="25.5" hidden="1" x14ac:dyDescent="0.2">
      <c r="A208" s="73">
        <v>0</v>
      </c>
      <c r="B208" s="46" t="s">
        <v>121</v>
      </c>
      <c r="C208" s="86">
        <v>1003</v>
      </c>
      <c r="D208" s="87">
        <v>4400000000</v>
      </c>
      <c r="E208" s="88">
        <v>320</v>
      </c>
      <c r="F208" s="111"/>
      <c r="G208" s="111"/>
      <c r="H208" s="111"/>
      <c r="I208" s="111"/>
      <c r="J208" s="77"/>
    </row>
    <row r="209" spans="1:10" s="7" customFormat="1" ht="51" hidden="1" x14ac:dyDescent="0.2">
      <c r="A209" s="73"/>
      <c r="B209" s="46" t="s">
        <v>169</v>
      </c>
      <c r="C209" s="86">
        <v>1003</v>
      </c>
      <c r="D209" s="87" t="s">
        <v>229</v>
      </c>
      <c r="E209" s="88"/>
      <c r="F209" s="111">
        <f>F210</f>
        <v>0</v>
      </c>
      <c r="G209" s="111">
        <f>G210</f>
        <v>0</v>
      </c>
      <c r="H209" s="111">
        <f>H210</f>
        <v>0</v>
      </c>
      <c r="I209" s="111">
        <f>I210</f>
        <v>0</v>
      </c>
      <c r="J209" s="77"/>
    </row>
    <row r="210" spans="1:10" s="7" customFormat="1" ht="25.5" hidden="1" x14ac:dyDescent="0.2">
      <c r="A210" s="73"/>
      <c r="B210" s="46" t="s">
        <v>224</v>
      </c>
      <c r="C210" s="86">
        <v>1003</v>
      </c>
      <c r="D210" s="87" t="s">
        <v>225</v>
      </c>
      <c r="E210" s="88"/>
      <c r="F210" s="111">
        <f t="shared" ref="F210:I211" si="25">F211</f>
        <v>0</v>
      </c>
      <c r="G210" s="111">
        <f t="shared" si="25"/>
        <v>0</v>
      </c>
      <c r="H210" s="111">
        <f t="shared" si="25"/>
        <v>0</v>
      </c>
      <c r="I210" s="111">
        <f t="shared" si="25"/>
        <v>0</v>
      </c>
      <c r="J210" s="77"/>
    </row>
    <row r="211" spans="1:10" s="7" customFormat="1" hidden="1" x14ac:dyDescent="0.2">
      <c r="A211" s="73"/>
      <c r="B211" s="46" t="s">
        <v>120</v>
      </c>
      <c r="C211" s="86">
        <v>1003</v>
      </c>
      <c r="D211" s="87" t="s">
        <v>225</v>
      </c>
      <c r="E211" s="88">
        <v>300</v>
      </c>
      <c r="F211" s="111">
        <f t="shared" si="25"/>
        <v>0</v>
      </c>
      <c r="G211" s="111">
        <f t="shared" si="25"/>
        <v>0</v>
      </c>
      <c r="H211" s="111">
        <f t="shared" si="25"/>
        <v>0</v>
      </c>
      <c r="I211" s="111">
        <f t="shared" si="25"/>
        <v>0</v>
      </c>
      <c r="J211" s="77"/>
    </row>
    <row r="212" spans="1:10" s="7" customFormat="1" ht="25.5" hidden="1" x14ac:dyDescent="0.2">
      <c r="A212" s="73"/>
      <c r="B212" s="46" t="s">
        <v>121</v>
      </c>
      <c r="C212" s="86">
        <v>1003</v>
      </c>
      <c r="D212" s="87" t="s">
        <v>225</v>
      </c>
      <c r="E212" s="88">
        <v>320</v>
      </c>
      <c r="F212" s="111"/>
      <c r="G212" s="111"/>
      <c r="H212" s="111"/>
      <c r="I212" s="111"/>
      <c r="J212" s="77"/>
    </row>
    <row r="213" spans="1:10" s="7" customFormat="1" ht="25.5" hidden="1" x14ac:dyDescent="0.2">
      <c r="A213" s="73"/>
      <c r="B213" s="46" t="s">
        <v>230</v>
      </c>
      <c r="C213" s="86">
        <v>10003</v>
      </c>
      <c r="D213" s="87">
        <v>1000000000</v>
      </c>
      <c r="E213" s="88"/>
      <c r="F213" s="111">
        <f t="shared" ref="F213:I217" si="26">F214</f>
        <v>0</v>
      </c>
      <c r="G213" s="111">
        <f t="shared" si="26"/>
        <v>0</v>
      </c>
      <c r="H213" s="111">
        <f t="shared" si="26"/>
        <v>0</v>
      </c>
      <c r="I213" s="111">
        <f t="shared" si="26"/>
        <v>0</v>
      </c>
      <c r="J213" s="77"/>
    </row>
    <row r="214" spans="1:10" s="7" customFormat="1" ht="25.5" hidden="1" x14ac:dyDescent="0.2">
      <c r="A214" s="73"/>
      <c r="B214" s="46" t="s">
        <v>175</v>
      </c>
      <c r="C214" s="86">
        <v>1003</v>
      </c>
      <c r="D214" s="87">
        <v>1000070000</v>
      </c>
      <c r="E214" s="88"/>
      <c r="F214" s="111">
        <f t="shared" si="26"/>
        <v>0</v>
      </c>
      <c r="G214" s="111">
        <f t="shared" si="26"/>
        <v>0</v>
      </c>
      <c r="H214" s="111">
        <f t="shared" si="26"/>
        <v>0</v>
      </c>
      <c r="I214" s="111">
        <f t="shared" si="26"/>
        <v>0</v>
      </c>
      <c r="J214" s="77"/>
    </row>
    <row r="215" spans="1:10" s="7" customFormat="1" ht="25.5" hidden="1" x14ac:dyDescent="0.2">
      <c r="A215" s="73"/>
      <c r="B215" s="46" t="s">
        <v>234</v>
      </c>
      <c r="C215" s="86">
        <v>1003</v>
      </c>
      <c r="D215" s="87">
        <v>1000076000</v>
      </c>
      <c r="E215" s="88"/>
      <c r="F215" s="111">
        <f t="shared" si="26"/>
        <v>0</v>
      </c>
      <c r="G215" s="111">
        <f t="shared" si="26"/>
        <v>0</v>
      </c>
      <c r="H215" s="111">
        <f t="shared" si="26"/>
        <v>0</v>
      </c>
      <c r="I215" s="111">
        <f t="shared" si="26"/>
        <v>0</v>
      </c>
      <c r="J215" s="77"/>
    </row>
    <row r="216" spans="1:10" s="7" customFormat="1" ht="102" hidden="1" x14ac:dyDescent="0.2">
      <c r="A216" s="73"/>
      <c r="B216" s="46" t="s">
        <v>243</v>
      </c>
      <c r="C216" s="86">
        <v>1003</v>
      </c>
      <c r="D216" s="87">
        <v>1000076260</v>
      </c>
      <c r="E216" s="88"/>
      <c r="F216" s="111">
        <f t="shared" si="26"/>
        <v>0</v>
      </c>
      <c r="G216" s="111">
        <f t="shared" si="26"/>
        <v>0</v>
      </c>
      <c r="H216" s="111">
        <f t="shared" si="26"/>
        <v>0</v>
      </c>
      <c r="I216" s="111">
        <f t="shared" si="26"/>
        <v>0</v>
      </c>
      <c r="J216" s="77"/>
    </row>
    <row r="217" spans="1:10" s="7" customFormat="1" hidden="1" x14ac:dyDescent="0.2">
      <c r="A217" s="73"/>
      <c r="B217" s="46" t="s">
        <v>120</v>
      </c>
      <c r="C217" s="86">
        <v>1003</v>
      </c>
      <c r="D217" s="87">
        <v>1000076260</v>
      </c>
      <c r="E217" s="88">
        <v>300</v>
      </c>
      <c r="F217" s="111">
        <f t="shared" si="26"/>
        <v>0</v>
      </c>
      <c r="G217" s="111">
        <f t="shared" si="26"/>
        <v>0</v>
      </c>
      <c r="H217" s="111">
        <f t="shared" si="26"/>
        <v>0</v>
      </c>
      <c r="I217" s="111">
        <f t="shared" si="26"/>
        <v>0</v>
      </c>
      <c r="J217" s="77"/>
    </row>
    <row r="218" spans="1:10" s="7" customFormat="1" ht="25.5" hidden="1" x14ac:dyDescent="0.2">
      <c r="A218" s="73"/>
      <c r="B218" s="46" t="s">
        <v>121</v>
      </c>
      <c r="C218" s="86">
        <v>1003</v>
      </c>
      <c r="D218" s="87">
        <v>1000076260</v>
      </c>
      <c r="E218" s="88">
        <v>320</v>
      </c>
      <c r="F218" s="111"/>
      <c r="G218" s="111"/>
      <c r="H218" s="111"/>
      <c r="I218" s="111"/>
      <c r="J218" s="77"/>
    </row>
    <row r="219" spans="1:10" s="62" customFormat="1" hidden="1" x14ac:dyDescent="0.2">
      <c r="A219" s="124"/>
      <c r="B219" s="47" t="s">
        <v>118</v>
      </c>
      <c r="C219" s="84">
        <v>1003</v>
      </c>
      <c r="D219" s="85"/>
      <c r="E219" s="125"/>
      <c r="F219" s="32">
        <f>F220</f>
        <v>0</v>
      </c>
      <c r="G219" s="32">
        <f t="shared" ref="G219:I219" si="27">G220</f>
        <v>0</v>
      </c>
      <c r="H219" s="32">
        <f t="shared" si="27"/>
        <v>0</v>
      </c>
      <c r="I219" s="32">
        <f t="shared" si="27"/>
        <v>0</v>
      </c>
    </row>
    <row r="220" spans="1:10" s="77" customFormat="1" ht="13.5" hidden="1" customHeight="1" x14ac:dyDescent="0.2">
      <c r="A220" s="73">
        <v>0</v>
      </c>
      <c r="B220" s="46" t="s">
        <v>93</v>
      </c>
      <c r="C220" s="86">
        <v>1003</v>
      </c>
      <c r="D220" s="87">
        <v>200000000</v>
      </c>
      <c r="E220" s="88">
        <v>0</v>
      </c>
      <c r="F220" s="111">
        <f>F221</f>
        <v>0</v>
      </c>
      <c r="G220" s="111">
        <f t="shared" ref="G220:I220" si="28">G221</f>
        <v>0</v>
      </c>
      <c r="H220" s="111">
        <f t="shared" si="28"/>
        <v>0</v>
      </c>
      <c r="I220" s="111">
        <f t="shared" si="28"/>
        <v>0</v>
      </c>
    </row>
    <row r="221" spans="1:10" ht="18.75" hidden="1" customHeight="1" x14ac:dyDescent="0.2">
      <c r="A221" s="73"/>
      <c r="B221" s="46" t="s">
        <v>120</v>
      </c>
      <c r="C221" s="86">
        <v>1003</v>
      </c>
      <c r="D221" s="87">
        <v>200000000</v>
      </c>
      <c r="E221" s="88">
        <v>300</v>
      </c>
      <c r="F221" s="111">
        <f t="shared" ref="F221:I221" si="29">F222</f>
        <v>0</v>
      </c>
      <c r="G221" s="111">
        <f t="shared" si="29"/>
        <v>0</v>
      </c>
      <c r="H221" s="111">
        <f t="shared" si="29"/>
        <v>0</v>
      </c>
      <c r="I221" s="111">
        <f t="shared" si="29"/>
        <v>0</v>
      </c>
    </row>
    <row r="222" spans="1:10" ht="25.5" hidden="1" x14ac:dyDescent="0.2">
      <c r="A222" s="73"/>
      <c r="B222" s="46" t="s">
        <v>121</v>
      </c>
      <c r="C222" s="86">
        <v>1003</v>
      </c>
      <c r="D222" s="87">
        <v>200000000</v>
      </c>
      <c r="E222" s="88">
        <v>320</v>
      </c>
      <c r="F222" s="111"/>
      <c r="G222" s="111"/>
      <c r="H222" s="111"/>
      <c r="I222" s="111"/>
    </row>
    <row r="223" spans="1:10" x14ac:dyDescent="0.2">
      <c r="A223" s="73"/>
      <c r="B223" s="47" t="s">
        <v>123</v>
      </c>
      <c r="C223" s="84">
        <v>1004</v>
      </c>
      <c r="D223" s="87"/>
      <c r="E223" s="88"/>
      <c r="F223" s="32">
        <f>F224+F227</f>
        <v>8402.5339999999997</v>
      </c>
      <c r="G223" s="32">
        <f>G224+G227</f>
        <v>7850.2179999999998</v>
      </c>
      <c r="H223" s="32">
        <f>H224+H227</f>
        <v>8335.255000000001</v>
      </c>
      <c r="I223" s="32">
        <f>I224+I227</f>
        <v>7811.29</v>
      </c>
    </row>
    <row r="224" spans="1:10" ht="38.25" x14ac:dyDescent="0.2">
      <c r="A224" s="73"/>
      <c r="B224" s="46" t="s">
        <v>324</v>
      </c>
      <c r="C224" s="86">
        <v>1004</v>
      </c>
      <c r="D224" s="87" t="s">
        <v>41</v>
      </c>
      <c r="E224" s="88">
        <v>0</v>
      </c>
      <c r="F224" s="111">
        <f>F225</f>
        <v>1361.654</v>
      </c>
      <c r="G224" s="111">
        <f>G225</f>
        <v>809.33799999999997</v>
      </c>
      <c r="H224" s="111">
        <f>H225</f>
        <v>1294.375</v>
      </c>
      <c r="I224" s="111">
        <f>I225</f>
        <v>770.41</v>
      </c>
    </row>
    <row r="225" spans="1:9" x14ac:dyDescent="0.2">
      <c r="A225" s="73"/>
      <c r="B225" s="46" t="s">
        <v>120</v>
      </c>
      <c r="C225" s="86">
        <v>1004</v>
      </c>
      <c r="D225" s="87" t="s">
        <v>41</v>
      </c>
      <c r="E225" s="88">
        <v>300</v>
      </c>
      <c r="F225" s="111">
        <f t="shared" ref="F225:I225" si="30">F226</f>
        <v>1361.654</v>
      </c>
      <c r="G225" s="111">
        <f t="shared" si="30"/>
        <v>809.33799999999997</v>
      </c>
      <c r="H225" s="111">
        <f t="shared" si="30"/>
        <v>1294.375</v>
      </c>
      <c r="I225" s="111">
        <f t="shared" si="30"/>
        <v>770.41</v>
      </c>
    </row>
    <row r="226" spans="1:9" ht="24.75" customHeight="1" x14ac:dyDescent="0.2">
      <c r="A226" s="73"/>
      <c r="B226" s="46" t="s">
        <v>121</v>
      </c>
      <c r="C226" s="86">
        <v>1004</v>
      </c>
      <c r="D226" s="87" t="s">
        <v>41</v>
      </c>
      <c r="E226" s="88">
        <v>320</v>
      </c>
      <c r="F226" s="111">
        <v>1361.654</v>
      </c>
      <c r="G226" s="111">
        <v>809.33799999999997</v>
      </c>
      <c r="H226" s="111">
        <v>1294.375</v>
      </c>
      <c r="I226" s="111">
        <v>770.41</v>
      </c>
    </row>
    <row r="227" spans="1:9" ht="25.5" x14ac:dyDescent="0.2">
      <c r="A227" s="73"/>
      <c r="B227" s="46" t="s">
        <v>301</v>
      </c>
      <c r="C227" s="86">
        <v>1004</v>
      </c>
      <c r="D227" s="87" t="s">
        <v>23</v>
      </c>
      <c r="E227" s="88"/>
      <c r="F227" s="111">
        <f>F230+F228</f>
        <v>7040.88</v>
      </c>
      <c r="G227" s="111">
        <f t="shared" ref="G227:I227" si="31">G230+G228</f>
        <v>7040.88</v>
      </c>
      <c r="H227" s="111">
        <f t="shared" si="31"/>
        <v>7040.88</v>
      </c>
      <c r="I227" s="111">
        <f t="shared" si="31"/>
        <v>7040.88</v>
      </c>
    </row>
    <row r="228" spans="1:9" hidden="1" x14ac:dyDescent="0.2">
      <c r="A228" s="73"/>
      <c r="B228" s="46" t="s">
        <v>120</v>
      </c>
      <c r="C228" s="86">
        <v>1004</v>
      </c>
      <c r="D228" s="87" t="s">
        <v>23</v>
      </c>
      <c r="E228" s="88">
        <v>300</v>
      </c>
      <c r="F228" s="111">
        <f>F229</f>
        <v>0</v>
      </c>
      <c r="G228" s="111">
        <f>G229</f>
        <v>0</v>
      </c>
      <c r="H228" s="111">
        <f t="shared" ref="H228:I228" si="32">H229</f>
        <v>0</v>
      </c>
      <c r="I228" s="111">
        <f t="shared" si="32"/>
        <v>0</v>
      </c>
    </row>
    <row r="229" spans="1:9" ht="25.5" hidden="1" x14ac:dyDescent="0.2">
      <c r="A229" s="73"/>
      <c r="B229" s="46" t="s">
        <v>121</v>
      </c>
      <c r="C229" s="86">
        <v>1004</v>
      </c>
      <c r="D229" s="87" t="s">
        <v>23</v>
      </c>
      <c r="E229" s="88">
        <v>320</v>
      </c>
      <c r="F229" s="111"/>
      <c r="G229" s="111"/>
      <c r="H229" s="111"/>
      <c r="I229" s="111"/>
    </row>
    <row r="230" spans="1:9" ht="21" customHeight="1" x14ac:dyDescent="0.2">
      <c r="A230" s="73"/>
      <c r="B230" s="46" t="s">
        <v>125</v>
      </c>
      <c r="C230" s="86" t="s">
        <v>164</v>
      </c>
      <c r="D230" s="87" t="s">
        <v>23</v>
      </c>
      <c r="E230" s="88">
        <v>400</v>
      </c>
      <c r="F230" s="111">
        <f t="shared" ref="F230:I230" si="33">F231</f>
        <v>7040.88</v>
      </c>
      <c r="G230" s="111">
        <f t="shared" si="33"/>
        <v>7040.88</v>
      </c>
      <c r="H230" s="111">
        <f t="shared" si="33"/>
        <v>7040.88</v>
      </c>
      <c r="I230" s="111">
        <f t="shared" si="33"/>
        <v>7040.88</v>
      </c>
    </row>
    <row r="231" spans="1:9" x14ac:dyDescent="0.2">
      <c r="A231" s="73"/>
      <c r="B231" s="46" t="s">
        <v>182</v>
      </c>
      <c r="C231" s="86" t="s">
        <v>164</v>
      </c>
      <c r="D231" s="87" t="s">
        <v>23</v>
      </c>
      <c r="E231" s="88">
        <v>410</v>
      </c>
      <c r="F231" s="111">
        <v>7040.88</v>
      </c>
      <c r="G231" s="111">
        <v>7040.88</v>
      </c>
      <c r="H231" s="111">
        <v>7040.88</v>
      </c>
      <c r="I231" s="111">
        <v>7040.88</v>
      </c>
    </row>
    <row r="232" spans="1:9" x14ac:dyDescent="0.2">
      <c r="A232" s="124"/>
      <c r="B232" s="47" t="s">
        <v>249</v>
      </c>
      <c r="C232" s="84">
        <v>1006</v>
      </c>
      <c r="D232" s="85"/>
      <c r="E232" s="125"/>
      <c r="F232" s="32">
        <f t="shared" ref="F232:I233" si="34">F233</f>
        <v>50</v>
      </c>
      <c r="G232" s="32">
        <f t="shared" si="34"/>
        <v>0</v>
      </c>
      <c r="H232" s="32">
        <f t="shared" si="34"/>
        <v>50</v>
      </c>
      <c r="I232" s="32"/>
    </row>
    <row r="233" spans="1:9" ht="38.25" x14ac:dyDescent="0.2">
      <c r="A233" s="73"/>
      <c r="B233" s="46" t="s">
        <v>308</v>
      </c>
      <c r="C233" s="86">
        <v>1006</v>
      </c>
      <c r="D233" s="87">
        <v>4300000000</v>
      </c>
      <c r="E233" s="88"/>
      <c r="F233" s="111">
        <f t="shared" si="34"/>
        <v>50</v>
      </c>
      <c r="G233" s="111">
        <f t="shared" si="34"/>
        <v>0</v>
      </c>
      <c r="H233" s="111">
        <f t="shared" si="34"/>
        <v>50</v>
      </c>
      <c r="I233" s="111">
        <f t="shared" si="34"/>
        <v>0</v>
      </c>
    </row>
    <row r="234" spans="1:9" ht="25.5" x14ac:dyDescent="0.2">
      <c r="A234" s="73"/>
      <c r="B234" s="46" t="s">
        <v>101</v>
      </c>
      <c r="C234" s="86">
        <v>1006</v>
      </c>
      <c r="D234" s="87">
        <v>4300000000</v>
      </c>
      <c r="E234" s="88">
        <v>600</v>
      </c>
      <c r="F234" s="111">
        <f>F235</f>
        <v>50</v>
      </c>
      <c r="G234" s="111"/>
      <c r="H234" s="111">
        <f>H235</f>
        <v>50</v>
      </c>
      <c r="I234" s="111"/>
    </row>
    <row r="235" spans="1:9" x14ac:dyDescent="0.2">
      <c r="A235" s="73"/>
      <c r="B235" s="46" t="s">
        <v>102</v>
      </c>
      <c r="C235" s="86">
        <v>1006</v>
      </c>
      <c r="D235" s="87">
        <v>4300000000</v>
      </c>
      <c r="E235" s="88">
        <v>620</v>
      </c>
      <c r="F235" s="111">
        <v>50</v>
      </c>
      <c r="G235" s="111"/>
      <c r="H235" s="111">
        <v>50</v>
      </c>
      <c r="I235" s="111"/>
    </row>
    <row r="236" spans="1:9" ht="38.25" hidden="1" x14ac:dyDescent="0.2">
      <c r="A236" s="73"/>
      <c r="B236" s="46" t="s">
        <v>248</v>
      </c>
      <c r="C236" s="86">
        <v>1006</v>
      </c>
      <c r="D236" s="87">
        <v>4300070000</v>
      </c>
      <c r="E236" s="88"/>
      <c r="F236" s="111">
        <f>F237</f>
        <v>0</v>
      </c>
      <c r="G236" s="111">
        <f>G238</f>
        <v>0</v>
      </c>
      <c r="H236" s="111">
        <f>H237</f>
        <v>0</v>
      </c>
      <c r="I236" s="111">
        <f>I238</f>
        <v>0</v>
      </c>
    </row>
    <row r="237" spans="1:9" ht="38.25" hidden="1" x14ac:dyDescent="0.2">
      <c r="A237" s="73"/>
      <c r="B237" s="96" t="s">
        <v>247</v>
      </c>
      <c r="C237" s="86">
        <v>1006</v>
      </c>
      <c r="D237" s="87">
        <v>4300074040</v>
      </c>
      <c r="E237" s="88"/>
      <c r="F237" s="111">
        <f>F238</f>
        <v>0</v>
      </c>
      <c r="G237" s="111">
        <f>G238</f>
        <v>0</v>
      </c>
      <c r="H237" s="111">
        <f>H238</f>
        <v>0</v>
      </c>
      <c r="I237" s="111">
        <f>I238</f>
        <v>0</v>
      </c>
    </row>
    <row r="238" spans="1:9" ht="25.5" hidden="1" x14ac:dyDescent="0.2">
      <c r="A238" s="73"/>
      <c r="B238" s="46" t="s">
        <v>101</v>
      </c>
      <c r="C238" s="86">
        <v>1006</v>
      </c>
      <c r="D238" s="87">
        <v>4300074040</v>
      </c>
      <c r="E238" s="88">
        <v>600</v>
      </c>
      <c r="F238" s="111">
        <f>F239</f>
        <v>0</v>
      </c>
      <c r="G238" s="111">
        <f>G239</f>
        <v>0</v>
      </c>
      <c r="H238" s="111">
        <f>H239</f>
        <v>0</v>
      </c>
      <c r="I238" s="111">
        <f>I239</f>
        <v>0</v>
      </c>
    </row>
    <row r="239" spans="1:9" hidden="1" x14ac:dyDescent="0.2">
      <c r="A239" s="73"/>
      <c r="B239" s="46" t="s">
        <v>102</v>
      </c>
      <c r="C239" s="86">
        <v>1006</v>
      </c>
      <c r="D239" s="87">
        <v>4300074040</v>
      </c>
      <c r="E239" s="88">
        <v>620</v>
      </c>
      <c r="F239" s="111"/>
      <c r="G239" s="111"/>
      <c r="H239" s="111"/>
      <c r="I239" s="111"/>
    </row>
    <row r="240" spans="1:9" ht="76.5" hidden="1" x14ac:dyDescent="0.2">
      <c r="A240" s="73"/>
      <c r="B240" s="46" t="s">
        <v>107</v>
      </c>
      <c r="C240" s="86">
        <v>1006</v>
      </c>
      <c r="D240" s="87" t="s">
        <v>250</v>
      </c>
      <c r="E240" s="88"/>
      <c r="F240" s="111">
        <f>F241</f>
        <v>0</v>
      </c>
      <c r="G240" s="111"/>
      <c r="H240" s="111">
        <f>H241</f>
        <v>0</v>
      </c>
      <c r="I240" s="111"/>
    </row>
    <row r="241" spans="1:9" ht="25.5" hidden="1" x14ac:dyDescent="0.2">
      <c r="A241" s="73"/>
      <c r="B241" s="46" t="s">
        <v>252</v>
      </c>
      <c r="C241" s="86">
        <v>1006</v>
      </c>
      <c r="D241" s="87" t="s">
        <v>251</v>
      </c>
      <c r="E241" s="88"/>
      <c r="F241" s="111">
        <f>F242</f>
        <v>0</v>
      </c>
      <c r="G241" s="111"/>
      <c r="H241" s="111">
        <f>H242</f>
        <v>0</v>
      </c>
      <c r="I241" s="111"/>
    </row>
    <row r="242" spans="1:9" ht="25.5" hidden="1" x14ac:dyDescent="0.2">
      <c r="A242" s="73"/>
      <c r="B242" s="46" t="s">
        <v>101</v>
      </c>
      <c r="C242" s="86">
        <v>1006</v>
      </c>
      <c r="D242" s="87" t="s">
        <v>251</v>
      </c>
      <c r="E242" s="88">
        <v>600</v>
      </c>
      <c r="F242" s="111">
        <f>F243</f>
        <v>0</v>
      </c>
      <c r="G242" s="111"/>
      <c r="H242" s="111">
        <f>H243</f>
        <v>0</v>
      </c>
      <c r="I242" s="111"/>
    </row>
    <row r="243" spans="1:9" hidden="1" x14ac:dyDescent="0.2">
      <c r="A243" s="73"/>
      <c r="B243" s="46" t="s">
        <v>102</v>
      </c>
      <c r="C243" s="86">
        <v>1006</v>
      </c>
      <c r="D243" s="87" t="s">
        <v>251</v>
      </c>
      <c r="E243" s="88">
        <v>620</v>
      </c>
      <c r="F243" s="111"/>
      <c r="G243" s="111"/>
      <c r="H243" s="111"/>
      <c r="I243" s="111"/>
    </row>
    <row r="244" spans="1:9" x14ac:dyDescent="0.2">
      <c r="A244" s="73">
        <v>0</v>
      </c>
      <c r="B244" s="47" t="s">
        <v>129</v>
      </c>
      <c r="C244" s="84">
        <v>1101</v>
      </c>
      <c r="D244" s="85">
        <v>0</v>
      </c>
      <c r="E244" s="125">
        <v>0</v>
      </c>
      <c r="F244" s="32">
        <f>F245+F255</f>
        <v>4436.6550000000007</v>
      </c>
      <c r="G244" s="32">
        <f t="shared" ref="G244:I244" si="35">G245+G255</f>
        <v>0</v>
      </c>
      <c r="H244" s="32">
        <f t="shared" si="35"/>
        <v>4347.7030000000004</v>
      </c>
      <c r="I244" s="32">
        <f t="shared" si="35"/>
        <v>0</v>
      </c>
    </row>
    <row r="245" spans="1:9" ht="25.5" x14ac:dyDescent="0.2">
      <c r="A245" s="73">
        <v>0</v>
      </c>
      <c r="B245" s="46" t="s">
        <v>306</v>
      </c>
      <c r="C245" s="86">
        <v>1101</v>
      </c>
      <c r="D245" s="87" t="s">
        <v>31</v>
      </c>
      <c r="E245" s="88">
        <v>0</v>
      </c>
      <c r="F245" s="111">
        <f>F251</f>
        <v>1601.346</v>
      </c>
      <c r="G245" s="111">
        <f>G251</f>
        <v>0</v>
      </c>
      <c r="H245" s="111">
        <f>H251</f>
        <v>1345.01</v>
      </c>
      <c r="I245" s="111">
        <f>I251</f>
        <v>0</v>
      </c>
    </row>
    <row r="246" spans="1:9" ht="25.5" hidden="1" x14ac:dyDescent="0.2">
      <c r="A246" s="73">
        <v>0</v>
      </c>
      <c r="B246" s="46" t="s">
        <v>112</v>
      </c>
      <c r="C246" s="86">
        <v>1101</v>
      </c>
      <c r="D246" s="87" t="s">
        <v>31</v>
      </c>
      <c r="E246" s="88">
        <v>0</v>
      </c>
      <c r="F246" s="111">
        <v>0</v>
      </c>
      <c r="G246" s="111">
        <v>1</v>
      </c>
      <c r="H246" s="111">
        <v>0</v>
      </c>
      <c r="I246" s="111">
        <v>1</v>
      </c>
    </row>
    <row r="247" spans="1:9" ht="38.25" hidden="1" x14ac:dyDescent="0.2">
      <c r="A247" s="73">
        <v>0</v>
      </c>
      <c r="B247" s="46" t="s">
        <v>100</v>
      </c>
      <c r="C247" s="86">
        <v>1101</v>
      </c>
      <c r="D247" s="87" t="s">
        <v>43</v>
      </c>
      <c r="E247" s="88">
        <v>0</v>
      </c>
      <c r="F247" s="111">
        <v>0</v>
      </c>
      <c r="G247" s="111">
        <v>0</v>
      </c>
      <c r="H247" s="111">
        <v>0</v>
      </c>
      <c r="I247" s="111">
        <v>0</v>
      </c>
    </row>
    <row r="248" spans="1:9" ht="38.25" hidden="1" x14ac:dyDescent="0.2">
      <c r="A248" s="73">
        <v>0</v>
      </c>
      <c r="B248" s="46" t="s">
        <v>100</v>
      </c>
      <c r="C248" s="86">
        <v>1101</v>
      </c>
      <c r="D248" s="87" t="s">
        <v>43</v>
      </c>
      <c r="E248" s="88">
        <v>0</v>
      </c>
      <c r="F248" s="111">
        <v>0</v>
      </c>
      <c r="G248" s="111">
        <v>0</v>
      </c>
      <c r="H248" s="111">
        <v>0</v>
      </c>
      <c r="I248" s="111">
        <v>0</v>
      </c>
    </row>
    <row r="249" spans="1:9" ht="38.25" hidden="1" x14ac:dyDescent="0.2">
      <c r="A249" s="73">
        <v>0</v>
      </c>
      <c r="B249" s="46" t="s">
        <v>100</v>
      </c>
      <c r="C249" s="86">
        <v>1101</v>
      </c>
      <c r="D249" s="87" t="s">
        <v>43</v>
      </c>
      <c r="E249" s="88">
        <v>0</v>
      </c>
      <c r="F249" s="111">
        <v>0</v>
      </c>
      <c r="G249" s="111">
        <v>0</v>
      </c>
      <c r="H249" s="111">
        <v>0</v>
      </c>
      <c r="I249" s="111">
        <v>0</v>
      </c>
    </row>
    <row r="250" spans="1:9" ht="38.25" hidden="1" x14ac:dyDescent="0.2">
      <c r="A250" s="73">
        <v>0</v>
      </c>
      <c r="B250" s="46" t="s">
        <v>100</v>
      </c>
      <c r="C250" s="86">
        <v>1101</v>
      </c>
      <c r="D250" s="87" t="s">
        <v>43</v>
      </c>
      <c r="E250" s="88">
        <v>0</v>
      </c>
      <c r="F250" s="111">
        <v>0</v>
      </c>
      <c r="G250" s="111">
        <v>0</v>
      </c>
      <c r="H250" s="111">
        <v>0</v>
      </c>
      <c r="I250" s="111">
        <v>0</v>
      </c>
    </row>
    <row r="251" spans="1:9" ht="25.5" x14ac:dyDescent="0.2">
      <c r="A251" s="73">
        <v>0</v>
      </c>
      <c r="B251" s="46" t="s">
        <v>101</v>
      </c>
      <c r="C251" s="86">
        <v>1101</v>
      </c>
      <c r="D251" s="87" t="s">
        <v>31</v>
      </c>
      <c r="E251" s="88">
        <v>600</v>
      </c>
      <c r="F251" s="111">
        <f>F252</f>
        <v>1601.346</v>
      </c>
      <c r="G251" s="111">
        <v>0</v>
      </c>
      <c r="H251" s="111">
        <f>H252</f>
        <v>1345.01</v>
      </c>
      <c r="I251" s="111">
        <v>0</v>
      </c>
    </row>
    <row r="252" spans="1:9" x14ac:dyDescent="0.2">
      <c r="A252" s="73">
        <v>0</v>
      </c>
      <c r="B252" s="46" t="s">
        <v>102</v>
      </c>
      <c r="C252" s="86">
        <v>1101</v>
      </c>
      <c r="D252" s="87" t="s">
        <v>31</v>
      </c>
      <c r="E252" s="88">
        <v>620</v>
      </c>
      <c r="F252" s="111">
        <v>1601.346</v>
      </c>
      <c r="G252" s="111"/>
      <c r="H252" s="111">
        <v>1345.01</v>
      </c>
      <c r="I252" s="111"/>
    </row>
    <row r="253" spans="1:9" ht="80.650000000000006" hidden="1" customHeight="1" x14ac:dyDescent="0.2">
      <c r="A253" s="73"/>
      <c r="B253" s="46" t="s">
        <v>186</v>
      </c>
      <c r="C253" s="86">
        <v>1101</v>
      </c>
      <c r="D253" s="87" t="s">
        <v>187</v>
      </c>
      <c r="E253" s="88"/>
      <c r="F253" s="111">
        <f>F257</f>
        <v>2835.3090000000002</v>
      </c>
      <c r="G253" s="111">
        <f>G257</f>
        <v>0</v>
      </c>
      <c r="H253" s="111">
        <f>H257</f>
        <v>3002.6930000000002</v>
      </c>
      <c r="I253" s="111">
        <f>I257</f>
        <v>0</v>
      </c>
    </row>
    <row r="254" spans="1:9" ht="1.5" hidden="1" customHeight="1" x14ac:dyDescent="0.2">
      <c r="A254" s="73"/>
      <c r="B254" s="46" t="s">
        <v>113</v>
      </c>
      <c r="C254" s="86">
        <v>1101</v>
      </c>
      <c r="D254" s="87" t="s">
        <v>209</v>
      </c>
      <c r="E254" s="88"/>
      <c r="F254" s="111">
        <f t="shared" ref="F254:I256" si="36">F255</f>
        <v>2835.3090000000002</v>
      </c>
      <c r="G254" s="111">
        <f t="shared" si="36"/>
        <v>0</v>
      </c>
      <c r="H254" s="111">
        <f t="shared" si="36"/>
        <v>3002.6930000000002</v>
      </c>
      <c r="I254" s="111">
        <f t="shared" si="36"/>
        <v>0</v>
      </c>
    </row>
    <row r="255" spans="1:9" ht="25.5" x14ac:dyDescent="0.2">
      <c r="A255" s="73"/>
      <c r="B255" s="46" t="s">
        <v>309</v>
      </c>
      <c r="C255" s="86">
        <v>1101</v>
      </c>
      <c r="D255" s="87">
        <v>4700000000</v>
      </c>
      <c r="E255" s="88"/>
      <c r="F255" s="111">
        <f t="shared" si="36"/>
        <v>2835.3090000000002</v>
      </c>
      <c r="G255" s="111">
        <f t="shared" si="36"/>
        <v>0</v>
      </c>
      <c r="H255" s="111">
        <f t="shared" si="36"/>
        <v>3002.6930000000002</v>
      </c>
      <c r="I255" s="111">
        <f t="shared" si="36"/>
        <v>0</v>
      </c>
    </row>
    <row r="256" spans="1:9" ht="25.5" x14ac:dyDescent="0.2">
      <c r="A256" s="73"/>
      <c r="B256" s="46" t="s">
        <v>101</v>
      </c>
      <c r="C256" s="86">
        <v>1101</v>
      </c>
      <c r="D256" s="87">
        <v>4700000000</v>
      </c>
      <c r="E256" s="88">
        <v>600</v>
      </c>
      <c r="F256" s="111">
        <f t="shared" si="36"/>
        <v>2835.3090000000002</v>
      </c>
      <c r="G256" s="111">
        <f t="shared" si="36"/>
        <v>0</v>
      </c>
      <c r="H256" s="111">
        <f t="shared" si="36"/>
        <v>3002.6930000000002</v>
      </c>
      <c r="I256" s="111">
        <f t="shared" si="36"/>
        <v>0</v>
      </c>
    </row>
    <row r="257" spans="1:10" x14ac:dyDescent="0.2">
      <c r="A257" s="73"/>
      <c r="B257" s="46" t="s">
        <v>102</v>
      </c>
      <c r="C257" s="86">
        <v>1101</v>
      </c>
      <c r="D257" s="87">
        <v>4700000000</v>
      </c>
      <c r="E257" s="88">
        <v>620</v>
      </c>
      <c r="F257" s="111">
        <v>2835.3090000000002</v>
      </c>
      <c r="G257" s="111"/>
      <c r="H257" s="111">
        <v>3002.6930000000002</v>
      </c>
      <c r="I257" s="111"/>
    </row>
    <row r="258" spans="1:10" s="15" customFormat="1" ht="18" customHeight="1" x14ac:dyDescent="0.2">
      <c r="A258" s="124">
        <v>939</v>
      </c>
      <c r="B258" s="47" t="s">
        <v>275</v>
      </c>
      <c r="C258" s="84"/>
      <c r="D258" s="85"/>
      <c r="E258" s="125">
        <v>0</v>
      </c>
      <c r="F258" s="32">
        <f>F259+F272+F310+F315+F323+F375+F408+F424+F440+F487+F492+F500+F522+F526+F412+F496</f>
        <v>122489.83700000001</v>
      </c>
      <c r="G258" s="32">
        <f t="shared" ref="G258:I258" si="37">G259+G272+G310+G315+G323+G375+G408+G424+G440+G487+G492+G500+G522+G526+G412+G496</f>
        <v>36478.146999999997</v>
      </c>
      <c r="H258" s="32">
        <f t="shared" si="37"/>
        <v>108165.38100000002</v>
      </c>
      <c r="I258" s="32">
        <f t="shared" si="37"/>
        <v>30084.112999999998</v>
      </c>
      <c r="J258" s="77"/>
    </row>
    <row r="259" spans="1:10" ht="25.5" x14ac:dyDescent="0.2">
      <c r="A259" s="73">
        <v>0</v>
      </c>
      <c r="B259" s="47" t="s">
        <v>130</v>
      </c>
      <c r="C259" s="84">
        <v>102</v>
      </c>
      <c r="D259" s="85"/>
      <c r="E259" s="125"/>
      <c r="F259" s="32">
        <f>F260</f>
        <v>2955.4369999999999</v>
      </c>
      <c r="G259" s="32">
        <v>0</v>
      </c>
      <c r="H259" s="32">
        <f>H260</f>
        <v>2955.4369999999999</v>
      </c>
      <c r="I259" s="32">
        <v>0</v>
      </c>
    </row>
    <row r="260" spans="1:10" ht="51" x14ac:dyDescent="0.2">
      <c r="A260" s="73">
        <v>0</v>
      </c>
      <c r="B260" s="46" t="s">
        <v>310</v>
      </c>
      <c r="C260" s="86">
        <v>102</v>
      </c>
      <c r="D260" s="87">
        <v>1800000000</v>
      </c>
      <c r="E260" s="88"/>
      <c r="F260" s="111">
        <f>F266</f>
        <v>2955.4369999999999</v>
      </c>
      <c r="G260" s="111">
        <v>0</v>
      </c>
      <c r="H260" s="111">
        <f>H266</f>
        <v>2955.4369999999999</v>
      </c>
      <c r="I260" s="111">
        <v>0</v>
      </c>
    </row>
    <row r="261" spans="1:10" hidden="1" x14ac:dyDescent="0.2">
      <c r="A261" s="73">
        <v>0</v>
      </c>
      <c r="B261" s="46" t="s">
        <v>93</v>
      </c>
      <c r="C261" s="86">
        <v>102</v>
      </c>
      <c r="D261" s="87" t="s">
        <v>20</v>
      </c>
      <c r="E261" s="88">
        <v>0</v>
      </c>
      <c r="F261" s="111">
        <v>0</v>
      </c>
      <c r="G261" s="111">
        <v>0</v>
      </c>
      <c r="H261" s="111">
        <v>0</v>
      </c>
      <c r="I261" s="111">
        <v>0</v>
      </c>
    </row>
    <row r="262" spans="1:10" hidden="1" x14ac:dyDescent="0.2">
      <c r="A262" s="73">
        <v>0</v>
      </c>
      <c r="B262" s="46" t="s">
        <v>93</v>
      </c>
      <c r="C262" s="86">
        <v>102</v>
      </c>
      <c r="D262" s="87" t="s">
        <v>20</v>
      </c>
      <c r="E262" s="88">
        <v>0</v>
      </c>
      <c r="F262" s="111">
        <v>0</v>
      </c>
      <c r="G262" s="111">
        <v>0</v>
      </c>
      <c r="H262" s="111">
        <v>0</v>
      </c>
      <c r="I262" s="111">
        <v>0</v>
      </c>
    </row>
    <row r="263" spans="1:10" ht="25.5" hidden="1" x14ac:dyDescent="0.2">
      <c r="A263" s="73">
        <v>0</v>
      </c>
      <c r="B263" s="46" t="s">
        <v>71</v>
      </c>
      <c r="C263" s="86">
        <v>102</v>
      </c>
      <c r="D263" s="87">
        <v>1800011000</v>
      </c>
      <c r="E263" s="88">
        <v>0</v>
      </c>
      <c r="F263" s="111">
        <v>0</v>
      </c>
      <c r="G263" s="111">
        <v>0</v>
      </c>
      <c r="H263" s="111">
        <v>0</v>
      </c>
      <c r="I263" s="111">
        <v>0</v>
      </c>
    </row>
    <row r="264" spans="1:10" ht="25.5" hidden="1" x14ac:dyDescent="0.2">
      <c r="A264" s="73">
        <v>0</v>
      </c>
      <c r="B264" s="46" t="s">
        <v>71</v>
      </c>
      <c r="C264" s="86">
        <v>102</v>
      </c>
      <c r="D264" s="87">
        <v>1800011000</v>
      </c>
      <c r="E264" s="88">
        <v>0</v>
      </c>
      <c r="F264" s="111">
        <v>0</v>
      </c>
      <c r="G264" s="111">
        <v>0</v>
      </c>
      <c r="H264" s="111">
        <v>0</v>
      </c>
      <c r="I264" s="111">
        <v>0</v>
      </c>
    </row>
    <row r="265" spans="1:10" ht="25.5" hidden="1" x14ac:dyDescent="0.2">
      <c r="A265" s="73">
        <v>0</v>
      </c>
      <c r="B265" s="46" t="s">
        <v>71</v>
      </c>
      <c r="C265" s="86">
        <v>102</v>
      </c>
      <c r="D265" s="87">
        <v>1800011000</v>
      </c>
      <c r="E265" s="88">
        <v>0</v>
      </c>
      <c r="F265" s="111">
        <v>0</v>
      </c>
      <c r="G265" s="111">
        <v>0</v>
      </c>
      <c r="H265" s="111">
        <v>0</v>
      </c>
      <c r="I265" s="111">
        <v>0</v>
      </c>
    </row>
    <row r="266" spans="1:10" ht="51" x14ac:dyDescent="0.2">
      <c r="A266" s="73">
        <v>0</v>
      </c>
      <c r="B266" s="46" t="s">
        <v>72</v>
      </c>
      <c r="C266" s="86">
        <v>102</v>
      </c>
      <c r="D266" s="87">
        <v>1800000000</v>
      </c>
      <c r="E266" s="88">
        <v>100</v>
      </c>
      <c r="F266" s="111">
        <f>F267</f>
        <v>2955.4369999999999</v>
      </c>
      <c r="G266" s="111">
        <v>0</v>
      </c>
      <c r="H266" s="111">
        <f>H267</f>
        <v>2955.4369999999999</v>
      </c>
      <c r="I266" s="111">
        <v>0</v>
      </c>
    </row>
    <row r="267" spans="1:10" ht="15" customHeight="1" x14ac:dyDescent="0.2">
      <c r="A267" s="73">
        <v>0</v>
      </c>
      <c r="B267" s="46" t="s">
        <v>73</v>
      </c>
      <c r="C267" s="86">
        <v>102</v>
      </c>
      <c r="D267" s="87">
        <v>1800000000</v>
      </c>
      <c r="E267" s="88">
        <v>120</v>
      </c>
      <c r="F267" s="111">
        <v>2955.4369999999999</v>
      </c>
      <c r="G267" s="111"/>
      <c r="H267" s="111">
        <v>2955.4369999999999</v>
      </c>
      <c r="I267" s="111"/>
    </row>
    <row r="268" spans="1:10" ht="25.5" hidden="1" x14ac:dyDescent="0.2">
      <c r="A268" s="73">
        <v>0</v>
      </c>
      <c r="B268" s="46" t="s">
        <v>74</v>
      </c>
      <c r="C268" s="86">
        <v>102</v>
      </c>
      <c r="D268" s="87" t="s">
        <v>44</v>
      </c>
      <c r="E268" s="88">
        <v>200</v>
      </c>
      <c r="F268" s="111">
        <v>0</v>
      </c>
      <c r="G268" s="111">
        <v>0</v>
      </c>
      <c r="H268" s="111">
        <v>0</v>
      </c>
      <c r="I268" s="111">
        <v>0</v>
      </c>
    </row>
    <row r="269" spans="1:10" ht="25.5" hidden="1" x14ac:dyDescent="0.2">
      <c r="A269" s="73">
        <v>0</v>
      </c>
      <c r="B269" s="46" t="s">
        <v>75</v>
      </c>
      <c r="C269" s="86">
        <v>102</v>
      </c>
      <c r="D269" s="87" t="s">
        <v>44</v>
      </c>
      <c r="E269" s="88">
        <v>240</v>
      </c>
      <c r="F269" s="111">
        <v>0</v>
      </c>
      <c r="G269" s="111">
        <v>0</v>
      </c>
      <c r="H269" s="111">
        <v>0</v>
      </c>
      <c r="I269" s="111">
        <v>0</v>
      </c>
    </row>
    <row r="270" spans="1:10" hidden="1" x14ac:dyDescent="0.2">
      <c r="A270" s="73">
        <v>0</v>
      </c>
      <c r="B270" s="46" t="s">
        <v>76</v>
      </c>
      <c r="C270" s="86">
        <v>102</v>
      </c>
      <c r="D270" s="87" t="s">
        <v>44</v>
      </c>
      <c r="E270" s="88">
        <v>800</v>
      </c>
      <c r="F270" s="111">
        <v>0</v>
      </c>
      <c r="G270" s="111">
        <v>0</v>
      </c>
      <c r="H270" s="111">
        <v>0</v>
      </c>
      <c r="I270" s="111">
        <v>0</v>
      </c>
    </row>
    <row r="271" spans="1:10" hidden="1" x14ac:dyDescent="0.2">
      <c r="A271" s="73">
        <v>0</v>
      </c>
      <c r="B271" s="46" t="s">
        <v>77</v>
      </c>
      <c r="C271" s="86">
        <v>102</v>
      </c>
      <c r="D271" s="87" t="s">
        <v>44</v>
      </c>
      <c r="E271" s="88">
        <v>850</v>
      </c>
      <c r="F271" s="111">
        <v>0</v>
      </c>
      <c r="G271" s="111">
        <v>0</v>
      </c>
      <c r="H271" s="111">
        <v>0</v>
      </c>
      <c r="I271" s="111">
        <v>0</v>
      </c>
    </row>
    <row r="272" spans="1:10" ht="38.25" x14ac:dyDescent="0.2">
      <c r="A272" s="73">
        <v>0</v>
      </c>
      <c r="B272" s="47" t="s">
        <v>69</v>
      </c>
      <c r="C272" s="84">
        <v>104</v>
      </c>
      <c r="D272" s="85">
        <v>0</v>
      </c>
      <c r="E272" s="125">
        <v>0</v>
      </c>
      <c r="F272" s="32">
        <f>F278+F290+F295+F273</f>
        <v>17592.951999999997</v>
      </c>
      <c r="G272" s="32">
        <f t="shared" ref="G272:H272" si="38">G278+G290+G295+G273</f>
        <v>602.44100000000003</v>
      </c>
      <c r="H272" s="32">
        <f t="shared" si="38"/>
        <v>17597.655999999999</v>
      </c>
      <c r="I272" s="32">
        <f t="shared" ref="I272" si="39">I278+I290+I295</f>
        <v>602.44100000000003</v>
      </c>
    </row>
    <row r="273" spans="1:10" s="12" customFormat="1" ht="25.5" hidden="1" x14ac:dyDescent="0.2">
      <c r="A273" s="73">
        <v>0</v>
      </c>
      <c r="B273" s="46" t="s">
        <v>291</v>
      </c>
      <c r="C273" s="86">
        <v>104</v>
      </c>
      <c r="D273" s="87" t="s">
        <v>46</v>
      </c>
      <c r="E273" s="88">
        <v>0</v>
      </c>
      <c r="F273" s="111">
        <f>F274+F276</f>
        <v>0</v>
      </c>
      <c r="G273" s="111">
        <f t="shared" ref="G273:H273" si="40">G274+G276</f>
        <v>0</v>
      </c>
      <c r="H273" s="111">
        <f t="shared" si="40"/>
        <v>0</v>
      </c>
      <c r="I273" s="111">
        <f t="shared" ref="F273:I274" si="41">I274</f>
        <v>0</v>
      </c>
      <c r="J273" s="77"/>
    </row>
    <row r="274" spans="1:10" s="12" customFormat="1" ht="51" hidden="1" x14ac:dyDescent="0.2">
      <c r="A274" s="73">
        <v>0</v>
      </c>
      <c r="B274" s="46" t="s">
        <v>72</v>
      </c>
      <c r="C274" s="86">
        <v>104</v>
      </c>
      <c r="D274" s="87" t="s">
        <v>46</v>
      </c>
      <c r="E274" s="88">
        <v>100</v>
      </c>
      <c r="F274" s="111">
        <f t="shared" si="41"/>
        <v>0</v>
      </c>
      <c r="G274" s="111">
        <f t="shared" si="41"/>
        <v>0</v>
      </c>
      <c r="H274" s="111">
        <f t="shared" si="41"/>
        <v>0</v>
      </c>
      <c r="I274" s="111">
        <f t="shared" si="41"/>
        <v>0</v>
      </c>
      <c r="J274" s="77"/>
    </row>
    <row r="275" spans="1:10" s="12" customFormat="1" ht="15" hidden="1" customHeight="1" x14ac:dyDescent="0.2">
      <c r="A275" s="73">
        <v>0</v>
      </c>
      <c r="B275" s="46" t="s">
        <v>73</v>
      </c>
      <c r="C275" s="86">
        <v>104</v>
      </c>
      <c r="D275" s="87" t="s">
        <v>46</v>
      </c>
      <c r="E275" s="88">
        <v>120</v>
      </c>
      <c r="F275" s="111"/>
      <c r="G275" s="111"/>
      <c r="H275" s="111"/>
      <c r="I275" s="111"/>
      <c r="J275" s="77"/>
    </row>
    <row r="276" spans="1:10" s="12" customFormat="1" ht="25.5" hidden="1" x14ac:dyDescent="0.2">
      <c r="A276" s="73">
        <v>0</v>
      </c>
      <c r="B276" s="46" t="s">
        <v>74</v>
      </c>
      <c r="C276" s="86">
        <v>104</v>
      </c>
      <c r="D276" s="87" t="s">
        <v>46</v>
      </c>
      <c r="E276" s="88">
        <v>200</v>
      </c>
      <c r="F276" s="111">
        <f>F277</f>
        <v>0</v>
      </c>
      <c r="G276" s="111">
        <f>G277</f>
        <v>0</v>
      </c>
      <c r="H276" s="111">
        <f>H277</f>
        <v>0</v>
      </c>
      <c r="I276" s="111">
        <f>I277</f>
        <v>0</v>
      </c>
      <c r="J276" s="77"/>
    </row>
    <row r="277" spans="1:10" s="12" customFormat="1" ht="25.5" hidden="1" x14ac:dyDescent="0.2">
      <c r="A277" s="73">
        <v>0</v>
      </c>
      <c r="B277" s="46" t="s">
        <v>75</v>
      </c>
      <c r="C277" s="86">
        <v>104</v>
      </c>
      <c r="D277" s="87" t="s">
        <v>46</v>
      </c>
      <c r="E277" s="88">
        <v>240</v>
      </c>
      <c r="F277" s="111">
        <v>0</v>
      </c>
      <c r="G277" s="111">
        <v>0</v>
      </c>
      <c r="H277" s="111">
        <v>0</v>
      </c>
      <c r="I277" s="111">
        <v>0</v>
      </c>
      <c r="J277" s="77"/>
    </row>
    <row r="278" spans="1:10" ht="51" x14ac:dyDescent="0.2">
      <c r="A278" s="73">
        <v>0</v>
      </c>
      <c r="B278" s="46" t="s">
        <v>310</v>
      </c>
      <c r="C278" s="86">
        <v>104</v>
      </c>
      <c r="D278" s="87">
        <v>1800000000</v>
      </c>
      <c r="E278" s="88">
        <v>0</v>
      </c>
      <c r="F278" s="111">
        <f>F284+F286+F288</f>
        <v>16990.510999999999</v>
      </c>
      <c r="G278" s="111">
        <v>0</v>
      </c>
      <c r="H278" s="111">
        <f>H284+H286+H288</f>
        <v>16995.215</v>
      </c>
      <c r="I278" s="111">
        <v>0</v>
      </c>
    </row>
    <row r="279" spans="1:10" hidden="1" x14ac:dyDescent="0.2">
      <c r="A279" s="73">
        <v>0</v>
      </c>
      <c r="B279" s="46" t="s">
        <v>93</v>
      </c>
      <c r="C279" s="86">
        <v>104</v>
      </c>
      <c r="D279" s="87" t="s">
        <v>20</v>
      </c>
      <c r="E279" s="88">
        <v>0</v>
      </c>
      <c r="F279" s="111">
        <v>0</v>
      </c>
      <c r="G279" s="111">
        <v>0</v>
      </c>
      <c r="H279" s="111">
        <v>0</v>
      </c>
      <c r="I279" s="111">
        <v>0</v>
      </c>
    </row>
    <row r="280" spans="1:10" hidden="1" x14ac:dyDescent="0.2">
      <c r="A280" s="73">
        <v>0</v>
      </c>
      <c r="B280" s="46" t="s">
        <v>93</v>
      </c>
      <c r="C280" s="86">
        <v>104</v>
      </c>
      <c r="D280" s="87" t="s">
        <v>20</v>
      </c>
      <c r="E280" s="88">
        <v>0</v>
      </c>
      <c r="F280" s="111">
        <v>0</v>
      </c>
      <c r="G280" s="111">
        <v>0</v>
      </c>
      <c r="H280" s="111">
        <v>0</v>
      </c>
      <c r="I280" s="111">
        <v>0</v>
      </c>
    </row>
    <row r="281" spans="1:10" ht="25.5" hidden="1" x14ac:dyDescent="0.2">
      <c r="A281" s="73">
        <v>0</v>
      </c>
      <c r="B281" s="46" t="s">
        <v>71</v>
      </c>
      <c r="C281" s="86">
        <v>104</v>
      </c>
      <c r="D281" s="87" t="s">
        <v>44</v>
      </c>
      <c r="E281" s="88">
        <v>0</v>
      </c>
      <c r="F281" s="111">
        <v>0</v>
      </c>
      <c r="G281" s="111">
        <v>0</v>
      </c>
      <c r="H281" s="111">
        <v>0</v>
      </c>
      <c r="I281" s="111">
        <v>0</v>
      </c>
    </row>
    <row r="282" spans="1:10" ht="25.5" hidden="1" x14ac:dyDescent="0.2">
      <c r="A282" s="73">
        <v>0</v>
      </c>
      <c r="B282" s="46" t="s">
        <v>71</v>
      </c>
      <c r="C282" s="86">
        <v>104</v>
      </c>
      <c r="D282" s="87" t="s">
        <v>44</v>
      </c>
      <c r="E282" s="88">
        <v>0</v>
      </c>
      <c r="F282" s="111">
        <v>0</v>
      </c>
      <c r="G282" s="111">
        <v>0</v>
      </c>
      <c r="H282" s="111">
        <v>0</v>
      </c>
      <c r="I282" s="111">
        <v>0</v>
      </c>
    </row>
    <row r="283" spans="1:10" ht="25.5" hidden="1" x14ac:dyDescent="0.2">
      <c r="A283" s="73">
        <v>0</v>
      </c>
      <c r="B283" s="46" t="s">
        <v>71</v>
      </c>
      <c r="C283" s="86">
        <v>104</v>
      </c>
      <c r="D283" s="87" t="s">
        <v>44</v>
      </c>
      <c r="E283" s="88">
        <v>0</v>
      </c>
      <c r="F283" s="111">
        <v>0</v>
      </c>
      <c r="G283" s="111">
        <v>0</v>
      </c>
      <c r="H283" s="111">
        <v>0</v>
      </c>
      <c r="I283" s="111">
        <v>0</v>
      </c>
    </row>
    <row r="284" spans="1:10" ht="51" x14ac:dyDescent="0.2">
      <c r="A284" s="73">
        <v>0</v>
      </c>
      <c r="B284" s="46" t="s">
        <v>72</v>
      </c>
      <c r="C284" s="86">
        <v>104</v>
      </c>
      <c r="D284" s="87">
        <v>1800000000</v>
      </c>
      <c r="E284" s="88">
        <v>100</v>
      </c>
      <c r="F284" s="111">
        <f>F285</f>
        <v>14812.977999999999</v>
      </c>
      <c r="G284" s="111">
        <v>0</v>
      </c>
      <c r="H284" s="111">
        <f>H285</f>
        <v>14812.977999999999</v>
      </c>
      <c r="I284" s="111">
        <v>0</v>
      </c>
    </row>
    <row r="285" spans="1:10" ht="14.25" customHeight="1" x14ac:dyDescent="0.2">
      <c r="A285" s="73">
        <v>0</v>
      </c>
      <c r="B285" s="46" t="s">
        <v>73</v>
      </c>
      <c r="C285" s="86">
        <v>104</v>
      </c>
      <c r="D285" s="87">
        <v>1800000000</v>
      </c>
      <c r="E285" s="88">
        <v>120</v>
      </c>
      <c r="F285" s="111">
        <v>14812.977999999999</v>
      </c>
      <c r="G285" s="111"/>
      <c r="H285" s="111">
        <v>14812.977999999999</v>
      </c>
      <c r="I285" s="111"/>
    </row>
    <row r="286" spans="1:10" ht="24.75" customHeight="1" x14ac:dyDescent="0.2">
      <c r="A286" s="73">
        <v>0</v>
      </c>
      <c r="B286" s="46" t="s">
        <v>74</v>
      </c>
      <c r="C286" s="86">
        <v>104</v>
      </c>
      <c r="D286" s="87">
        <v>1800000000</v>
      </c>
      <c r="E286" s="88">
        <v>200</v>
      </c>
      <c r="F286" s="111">
        <f>F287</f>
        <v>2066.5300000000002</v>
      </c>
      <c r="G286" s="111">
        <v>0</v>
      </c>
      <c r="H286" s="111">
        <f>H287</f>
        <v>2071.2339999999999</v>
      </c>
      <c r="I286" s="111">
        <v>0</v>
      </c>
    </row>
    <row r="287" spans="1:10" ht="26.85" customHeight="1" x14ac:dyDescent="0.2">
      <c r="A287" s="73">
        <v>0</v>
      </c>
      <c r="B287" s="46" t="s">
        <v>75</v>
      </c>
      <c r="C287" s="86">
        <v>104</v>
      </c>
      <c r="D287" s="87">
        <v>1800000000</v>
      </c>
      <c r="E287" s="88">
        <v>240</v>
      </c>
      <c r="F287" s="111">
        <v>2066.5300000000002</v>
      </c>
      <c r="G287" s="111"/>
      <c r="H287" s="111">
        <v>2071.2339999999999</v>
      </c>
      <c r="I287" s="111"/>
    </row>
    <row r="288" spans="1:10" x14ac:dyDescent="0.2">
      <c r="A288" s="73">
        <v>0</v>
      </c>
      <c r="B288" s="46" t="s">
        <v>76</v>
      </c>
      <c r="C288" s="86">
        <v>104</v>
      </c>
      <c r="D288" s="87">
        <v>1800000000</v>
      </c>
      <c r="E288" s="88">
        <v>800</v>
      </c>
      <c r="F288" s="111">
        <f>F289</f>
        <v>111.003</v>
      </c>
      <c r="G288" s="111">
        <v>0</v>
      </c>
      <c r="H288" s="111">
        <f>H289</f>
        <v>111.003</v>
      </c>
      <c r="I288" s="111">
        <v>0</v>
      </c>
    </row>
    <row r="289" spans="1:10" ht="11.25" customHeight="1" x14ac:dyDescent="0.2">
      <c r="A289" s="73">
        <v>0</v>
      </c>
      <c r="B289" s="46" t="s">
        <v>77</v>
      </c>
      <c r="C289" s="86">
        <v>104</v>
      </c>
      <c r="D289" s="87">
        <v>1800000000</v>
      </c>
      <c r="E289" s="88">
        <v>850</v>
      </c>
      <c r="F289" s="111">
        <v>111.003</v>
      </c>
      <c r="G289" s="111"/>
      <c r="H289" s="111">
        <v>111.003</v>
      </c>
      <c r="I289" s="111"/>
    </row>
    <row r="290" spans="1:10" ht="24.75" customHeight="1" x14ac:dyDescent="0.2">
      <c r="A290" s="73"/>
      <c r="B290" s="46" t="s">
        <v>320</v>
      </c>
      <c r="C290" s="86">
        <v>104</v>
      </c>
      <c r="D290" s="87">
        <v>1900000000</v>
      </c>
      <c r="E290" s="88"/>
      <c r="F290" s="111">
        <f>F291+F293</f>
        <v>602.44100000000003</v>
      </c>
      <c r="G290" s="111">
        <f t="shared" ref="G290" si="42">G291+G293</f>
        <v>602.44100000000003</v>
      </c>
      <c r="H290" s="111">
        <f t="shared" ref="H290" si="43">H291+H293</f>
        <v>602.44100000000003</v>
      </c>
      <c r="I290" s="111">
        <f t="shared" ref="I290" si="44">I291+I293</f>
        <v>602.44100000000003</v>
      </c>
    </row>
    <row r="291" spans="1:10" ht="24.75" customHeight="1" x14ac:dyDescent="0.2">
      <c r="A291" s="73"/>
      <c r="B291" s="46" t="s">
        <v>72</v>
      </c>
      <c r="C291" s="86">
        <v>104</v>
      </c>
      <c r="D291" s="87">
        <v>1900000000</v>
      </c>
      <c r="E291" s="88">
        <v>100</v>
      </c>
      <c r="F291" s="111">
        <f>F292</f>
        <v>537.89400000000001</v>
      </c>
      <c r="G291" s="111">
        <f t="shared" ref="G291:I291" si="45">G292</f>
        <v>537.89400000000001</v>
      </c>
      <c r="H291" s="111">
        <f>H292</f>
        <v>537.89400000000001</v>
      </c>
      <c r="I291" s="111">
        <f t="shared" si="45"/>
        <v>537.89400000000001</v>
      </c>
    </row>
    <row r="292" spans="1:10" ht="13.5" customHeight="1" x14ac:dyDescent="0.2">
      <c r="A292" s="73"/>
      <c r="B292" s="46" t="s">
        <v>134</v>
      </c>
      <c r="C292" s="86">
        <v>104</v>
      </c>
      <c r="D292" s="87">
        <v>1900000000</v>
      </c>
      <c r="E292" s="88">
        <v>120</v>
      </c>
      <c r="F292" s="111">
        <v>537.89400000000001</v>
      </c>
      <c r="G292" s="111">
        <v>537.89400000000001</v>
      </c>
      <c r="H292" s="111">
        <v>537.89400000000001</v>
      </c>
      <c r="I292" s="111">
        <v>537.89400000000001</v>
      </c>
    </row>
    <row r="293" spans="1:10" ht="27.75" customHeight="1" x14ac:dyDescent="0.2">
      <c r="A293" s="73"/>
      <c r="B293" s="46" t="s">
        <v>74</v>
      </c>
      <c r="C293" s="86">
        <v>104</v>
      </c>
      <c r="D293" s="87">
        <v>1900000000</v>
      </c>
      <c r="E293" s="88">
        <v>200</v>
      </c>
      <c r="F293" s="111">
        <f>F294</f>
        <v>64.546999999999997</v>
      </c>
      <c r="G293" s="111">
        <f t="shared" ref="G293:I293" si="46">G294</f>
        <v>64.546999999999997</v>
      </c>
      <c r="H293" s="111">
        <f>H294</f>
        <v>64.546999999999997</v>
      </c>
      <c r="I293" s="111">
        <f t="shared" si="46"/>
        <v>64.546999999999997</v>
      </c>
    </row>
    <row r="294" spans="1:10" ht="21.75" customHeight="1" x14ac:dyDescent="0.2">
      <c r="A294" s="73"/>
      <c r="B294" s="46" t="s">
        <v>75</v>
      </c>
      <c r="C294" s="86">
        <v>104</v>
      </c>
      <c r="D294" s="87">
        <v>1900000000</v>
      </c>
      <c r="E294" s="88">
        <v>240</v>
      </c>
      <c r="F294" s="111">
        <v>64.546999999999997</v>
      </c>
      <c r="G294" s="111">
        <v>64.546999999999997</v>
      </c>
      <c r="H294" s="111">
        <v>64.546999999999997</v>
      </c>
      <c r="I294" s="111">
        <v>64.546999999999997</v>
      </c>
    </row>
    <row r="295" spans="1:10" ht="44.25" hidden="1" customHeight="1" x14ac:dyDescent="0.2">
      <c r="A295" s="73"/>
      <c r="B295" s="46" t="s">
        <v>289</v>
      </c>
      <c r="C295" s="86">
        <v>104</v>
      </c>
      <c r="D295" s="87">
        <v>4800000000</v>
      </c>
      <c r="E295" s="88"/>
      <c r="F295" s="111">
        <f>F296</f>
        <v>0</v>
      </c>
      <c r="G295" s="111">
        <f t="shared" ref="G295:H295" si="47">G296</f>
        <v>0</v>
      </c>
      <c r="H295" s="111">
        <f t="shared" si="47"/>
        <v>0</v>
      </c>
      <c r="I295" s="111"/>
    </row>
    <row r="296" spans="1:10" ht="26.25" hidden="1" customHeight="1" x14ac:dyDescent="0.2">
      <c r="A296" s="73"/>
      <c r="B296" s="46" t="s">
        <v>74</v>
      </c>
      <c r="C296" s="86">
        <v>104</v>
      </c>
      <c r="D296" s="87">
        <v>4800000000</v>
      </c>
      <c r="E296" s="88">
        <v>200</v>
      </c>
      <c r="F296" s="111">
        <f>F297</f>
        <v>0</v>
      </c>
      <c r="G296" s="111">
        <f t="shared" ref="G296:H296" si="48">G297</f>
        <v>0</v>
      </c>
      <c r="H296" s="111">
        <f t="shared" si="48"/>
        <v>0</v>
      </c>
      <c r="I296" s="111"/>
    </row>
    <row r="297" spans="1:10" ht="25.5" hidden="1" x14ac:dyDescent="0.2">
      <c r="A297" s="73"/>
      <c r="B297" s="46" t="s">
        <v>75</v>
      </c>
      <c r="C297" s="86">
        <v>104</v>
      </c>
      <c r="D297" s="87">
        <v>4800000000</v>
      </c>
      <c r="E297" s="88">
        <v>240</v>
      </c>
      <c r="F297" s="111"/>
      <c r="G297" s="111"/>
      <c r="H297" s="111"/>
      <c r="I297" s="111"/>
    </row>
    <row r="298" spans="1:10" ht="25.5" hidden="1" x14ac:dyDescent="0.2">
      <c r="A298" s="124"/>
      <c r="B298" s="47" t="s">
        <v>179</v>
      </c>
      <c r="C298" s="84">
        <v>105</v>
      </c>
      <c r="D298" s="85"/>
      <c r="E298" s="125"/>
      <c r="F298" s="32">
        <f t="shared" ref="F298:I301" si="49">F299</f>
        <v>0</v>
      </c>
      <c r="G298" s="32">
        <f t="shared" si="49"/>
        <v>0</v>
      </c>
      <c r="H298" s="32">
        <f t="shared" si="49"/>
        <v>0</v>
      </c>
      <c r="I298" s="32">
        <f t="shared" si="49"/>
        <v>0</v>
      </c>
    </row>
    <row r="299" spans="1:10" hidden="1" x14ac:dyDescent="0.2">
      <c r="A299" s="73"/>
      <c r="B299" s="46" t="s">
        <v>93</v>
      </c>
      <c r="C299" s="86">
        <v>105</v>
      </c>
      <c r="D299" s="87">
        <v>9000000000</v>
      </c>
      <c r="E299" s="88"/>
      <c r="F299" s="111">
        <f t="shared" si="49"/>
        <v>0</v>
      </c>
      <c r="G299" s="111">
        <f t="shared" si="49"/>
        <v>0</v>
      </c>
      <c r="H299" s="111">
        <f t="shared" si="49"/>
        <v>0</v>
      </c>
      <c r="I299" s="111">
        <f t="shared" si="49"/>
        <v>0</v>
      </c>
    </row>
    <row r="300" spans="1:10" hidden="1" x14ac:dyDescent="0.2">
      <c r="A300" s="73"/>
      <c r="B300" s="46" t="s">
        <v>119</v>
      </c>
      <c r="C300" s="86">
        <v>105</v>
      </c>
      <c r="D300" s="87">
        <v>9000050000</v>
      </c>
      <c r="E300" s="88"/>
      <c r="F300" s="111">
        <f t="shared" si="49"/>
        <v>0</v>
      </c>
      <c r="G300" s="111">
        <f t="shared" si="49"/>
        <v>0</v>
      </c>
      <c r="H300" s="111">
        <f t="shared" si="49"/>
        <v>0</v>
      </c>
      <c r="I300" s="111">
        <f t="shared" si="49"/>
        <v>0</v>
      </c>
    </row>
    <row r="301" spans="1:10" ht="38.25" hidden="1" x14ac:dyDescent="0.2">
      <c r="A301" s="73"/>
      <c r="B301" s="46" t="s">
        <v>178</v>
      </c>
      <c r="C301" s="86">
        <v>105</v>
      </c>
      <c r="D301" s="87">
        <v>9000051200</v>
      </c>
      <c r="E301" s="88"/>
      <c r="F301" s="111">
        <f t="shared" si="49"/>
        <v>0</v>
      </c>
      <c r="G301" s="111">
        <f t="shared" si="49"/>
        <v>0</v>
      </c>
      <c r="H301" s="111">
        <f t="shared" si="49"/>
        <v>0</v>
      </c>
      <c r="I301" s="111">
        <f t="shared" si="49"/>
        <v>0</v>
      </c>
    </row>
    <row r="302" spans="1:10" ht="37.5" hidden="1" customHeight="1" x14ac:dyDescent="0.2">
      <c r="A302" s="73"/>
      <c r="B302" s="46" t="s">
        <v>101</v>
      </c>
      <c r="C302" s="86">
        <v>105</v>
      </c>
      <c r="D302" s="87">
        <v>9000051200</v>
      </c>
      <c r="E302" s="88">
        <v>600</v>
      </c>
      <c r="F302" s="111">
        <f>F303</f>
        <v>0</v>
      </c>
      <c r="G302" s="111">
        <f>G303</f>
        <v>0</v>
      </c>
      <c r="H302" s="111">
        <f>H303</f>
        <v>0</v>
      </c>
      <c r="I302" s="111">
        <f>I303</f>
        <v>0</v>
      </c>
    </row>
    <row r="303" spans="1:10" ht="20.25" hidden="1" customHeight="1" x14ac:dyDescent="0.2">
      <c r="A303" s="73"/>
      <c r="B303" s="46" t="s">
        <v>102</v>
      </c>
      <c r="C303" s="86">
        <v>105</v>
      </c>
      <c r="D303" s="87">
        <v>9000051200</v>
      </c>
      <c r="E303" s="88">
        <v>620</v>
      </c>
      <c r="F303" s="111"/>
      <c r="G303" s="111"/>
      <c r="H303" s="111"/>
      <c r="I303" s="111"/>
    </row>
    <row r="304" spans="1:10" s="13" customFormat="1" ht="28.15" hidden="1" customHeight="1" x14ac:dyDescent="0.2">
      <c r="A304" s="124"/>
      <c r="B304" s="47" t="s">
        <v>207</v>
      </c>
      <c r="C304" s="84">
        <v>107</v>
      </c>
      <c r="D304" s="85"/>
      <c r="E304" s="125"/>
      <c r="F304" s="32">
        <f>F305</f>
        <v>0</v>
      </c>
      <c r="G304" s="32"/>
      <c r="H304" s="32">
        <f>H305</f>
        <v>0</v>
      </c>
      <c r="I304" s="32"/>
      <c r="J304" s="62"/>
    </row>
    <row r="305" spans="1:9" ht="24.75" hidden="1" customHeight="1" x14ac:dyDescent="0.2">
      <c r="A305" s="73"/>
      <c r="B305" s="46" t="s">
        <v>93</v>
      </c>
      <c r="C305" s="86">
        <v>107</v>
      </c>
      <c r="D305" s="87">
        <v>9000000000</v>
      </c>
      <c r="E305" s="88"/>
      <c r="F305" s="111">
        <f>F306</f>
        <v>0</v>
      </c>
      <c r="G305" s="111"/>
      <c r="H305" s="111">
        <f>H306</f>
        <v>0</v>
      </c>
      <c r="I305" s="111"/>
    </row>
    <row r="306" spans="1:9" ht="24.75" hidden="1" customHeight="1" x14ac:dyDescent="0.2">
      <c r="A306" s="73"/>
      <c r="B306" s="46" t="s">
        <v>86</v>
      </c>
      <c r="C306" s="86">
        <v>107</v>
      </c>
      <c r="D306" s="87">
        <v>9000090000</v>
      </c>
      <c r="E306" s="88"/>
      <c r="F306" s="111">
        <f>F307</f>
        <v>0</v>
      </c>
      <c r="G306" s="111"/>
      <c r="H306" s="111">
        <f>H307</f>
        <v>0</v>
      </c>
      <c r="I306" s="111"/>
    </row>
    <row r="307" spans="1:9" ht="24.75" hidden="1" customHeight="1" x14ac:dyDescent="0.2">
      <c r="A307" s="73"/>
      <c r="B307" s="46" t="s">
        <v>210</v>
      </c>
      <c r="C307" s="86">
        <v>107</v>
      </c>
      <c r="D307" s="87">
        <v>9000090010</v>
      </c>
      <c r="E307" s="88"/>
      <c r="F307" s="111">
        <f>F308</f>
        <v>0</v>
      </c>
      <c r="G307" s="111"/>
      <c r="H307" s="111">
        <f>H308</f>
        <v>0</v>
      </c>
      <c r="I307" s="111"/>
    </row>
    <row r="308" spans="1:9" ht="20.25" hidden="1" customHeight="1" x14ac:dyDescent="0.2">
      <c r="A308" s="73"/>
      <c r="B308" s="46" t="s">
        <v>76</v>
      </c>
      <c r="C308" s="86">
        <v>107</v>
      </c>
      <c r="D308" s="87">
        <v>9000090010</v>
      </c>
      <c r="E308" s="88">
        <v>800</v>
      </c>
      <c r="F308" s="111">
        <f>F309</f>
        <v>0</v>
      </c>
      <c r="G308" s="111"/>
      <c r="H308" s="111">
        <f>H309</f>
        <v>0</v>
      </c>
      <c r="I308" s="111"/>
    </row>
    <row r="309" spans="1:9" ht="0.75" hidden="1" customHeight="1" x14ac:dyDescent="0.2">
      <c r="A309" s="73"/>
      <c r="B309" s="46" t="s">
        <v>208</v>
      </c>
      <c r="C309" s="86">
        <v>107</v>
      </c>
      <c r="D309" s="87">
        <v>9000090010</v>
      </c>
      <c r="E309" s="88">
        <v>880</v>
      </c>
      <c r="F309" s="111"/>
      <c r="G309" s="111"/>
      <c r="H309" s="111"/>
      <c r="I309" s="111"/>
    </row>
    <row r="310" spans="1:9" hidden="1" x14ac:dyDescent="0.2">
      <c r="A310" s="73"/>
      <c r="B310" s="97" t="s">
        <v>269</v>
      </c>
      <c r="C310" s="84">
        <v>105</v>
      </c>
      <c r="D310" s="85"/>
      <c r="E310" s="125"/>
      <c r="F310" s="32">
        <f t="shared" ref="F310:I313" si="50">F311</f>
        <v>0</v>
      </c>
      <c r="G310" s="32">
        <f t="shared" si="50"/>
        <v>0</v>
      </c>
      <c r="H310" s="32">
        <f t="shared" si="50"/>
        <v>0</v>
      </c>
      <c r="I310" s="32">
        <f t="shared" si="50"/>
        <v>0</v>
      </c>
    </row>
    <row r="311" spans="1:9" hidden="1" x14ac:dyDescent="0.2">
      <c r="A311" s="73"/>
      <c r="B311" s="98" t="s">
        <v>93</v>
      </c>
      <c r="C311" s="86">
        <v>105</v>
      </c>
      <c r="D311" s="87">
        <v>9000000000</v>
      </c>
      <c r="E311" s="88"/>
      <c r="F311" s="111">
        <f>F312</f>
        <v>0</v>
      </c>
      <c r="G311" s="111">
        <f>G312</f>
        <v>0</v>
      </c>
      <c r="H311" s="111">
        <f>H312</f>
        <v>0</v>
      </c>
      <c r="I311" s="111">
        <f>I312</f>
        <v>0</v>
      </c>
    </row>
    <row r="312" spans="1:9" ht="51" hidden="1" x14ac:dyDescent="0.2">
      <c r="A312" s="73"/>
      <c r="B312" s="99" t="s">
        <v>266</v>
      </c>
      <c r="C312" s="86">
        <v>105</v>
      </c>
      <c r="D312" s="87">
        <v>9010000000</v>
      </c>
      <c r="E312" s="88"/>
      <c r="F312" s="111">
        <f t="shared" si="50"/>
        <v>0</v>
      </c>
      <c r="G312" s="111">
        <f t="shared" si="50"/>
        <v>0</v>
      </c>
      <c r="H312" s="111">
        <f t="shared" si="50"/>
        <v>0</v>
      </c>
      <c r="I312" s="111">
        <f t="shared" si="50"/>
        <v>0</v>
      </c>
    </row>
    <row r="313" spans="1:9" ht="30" hidden="1" customHeight="1" x14ac:dyDescent="0.2">
      <c r="A313" s="73"/>
      <c r="B313" s="99" t="s">
        <v>101</v>
      </c>
      <c r="C313" s="86">
        <v>105</v>
      </c>
      <c r="D313" s="87">
        <v>9010000000</v>
      </c>
      <c r="E313" s="88">
        <v>600</v>
      </c>
      <c r="F313" s="111">
        <f t="shared" si="50"/>
        <v>0</v>
      </c>
      <c r="G313" s="111">
        <f t="shared" si="50"/>
        <v>0</v>
      </c>
      <c r="H313" s="111">
        <f t="shared" si="50"/>
        <v>0</v>
      </c>
      <c r="I313" s="111">
        <f t="shared" si="50"/>
        <v>0</v>
      </c>
    </row>
    <row r="314" spans="1:9" hidden="1" x14ac:dyDescent="0.2">
      <c r="A314" s="73"/>
      <c r="B314" s="99" t="s">
        <v>102</v>
      </c>
      <c r="C314" s="86">
        <v>105</v>
      </c>
      <c r="D314" s="87">
        <v>9010000000</v>
      </c>
      <c r="E314" s="88">
        <v>620</v>
      </c>
      <c r="F314" s="111"/>
      <c r="G314" s="111"/>
      <c r="H314" s="111"/>
      <c r="I314" s="111"/>
    </row>
    <row r="315" spans="1:9" x14ac:dyDescent="0.2">
      <c r="A315" s="73">
        <v>0</v>
      </c>
      <c r="B315" s="47" t="s">
        <v>131</v>
      </c>
      <c r="C315" s="84">
        <v>111</v>
      </c>
      <c r="D315" s="85">
        <v>0</v>
      </c>
      <c r="E315" s="125">
        <v>0</v>
      </c>
      <c r="F315" s="32">
        <f>F318</f>
        <v>100</v>
      </c>
      <c r="G315" s="32">
        <f t="shared" ref="G315:I315" si="51">G318</f>
        <v>0</v>
      </c>
      <c r="H315" s="32">
        <f t="shared" si="51"/>
        <v>100</v>
      </c>
      <c r="I315" s="32">
        <f t="shared" si="51"/>
        <v>0</v>
      </c>
    </row>
    <row r="316" spans="1:9" hidden="1" x14ac:dyDescent="0.2">
      <c r="A316" s="73">
        <v>0</v>
      </c>
      <c r="B316" s="46" t="s">
        <v>93</v>
      </c>
      <c r="C316" s="86">
        <v>111</v>
      </c>
      <c r="D316" s="87" t="s">
        <v>20</v>
      </c>
      <c r="E316" s="88">
        <v>0</v>
      </c>
      <c r="F316" s="111">
        <v>0</v>
      </c>
      <c r="G316" s="111">
        <v>0</v>
      </c>
      <c r="H316" s="111">
        <v>0</v>
      </c>
      <c r="I316" s="111">
        <v>0</v>
      </c>
    </row>
    <row r="317" spans="1:9" hidden="1" x14ac:dyDescent="0.2">
      <c r="A317" s="73">
        <v>0</v>
      </c>
      <c r="B317" s="46" t="s">
        <v>93</v>
      </c>
      <c r="C317" s="86">
        <v>111</v>
      </c>
      <c r="D317" s="87" t="s">
        <v>20</v>
      </c>
      <c r="E317" s="88">
        <v>0</v>
      </c>
      <c r="F317" s="111">
        <v>0</v>
      </c>
      <c r="G317" s="111">
        <v>0</v>
      </c>
      <c r="H317" s="111">
        <v>0</v>
      </c>
      <c r="I317" s="111">
        <v>0</v>
      </c>
    </row>
    <row r="318" spans="1:9" ht="51" x14ac:dyDescent="0.2">
      <c r="A318" s="73">
        <v>0</v>
      </c>
      <c r="B318" s="46" t="s">
        <v>326</v>
      </c>
      <c r="C318" s="86">
        <v>111</v>
      </c>
      <c r="D318" s="87">
        <v>1300000000</v>
      </c>
      <c r="E318" s="88">
        <v>0</v>
      </c>
      <c r="F318" s="111">
        <f>F321</f>
        <v>100</v>
      </c>
      <c r="G318" s="111">
        <v>0</v>
      </c>
      <c r="H318" s="111">
        <f>H321</f>
        <v>100</v>
      </c>
      <c r="I318" s="111">
        <v>0</v>
      </c>
    </row>
    <row r="319" spans="1:9" hidden="1" x14ac:dyDescent="0.2">
      <c r="A319" s="73">
        <v>0</v>
      </c>
      <c r="B319" s="46" t="s">
        <v>132</v>
      </c>
      <c r="C319" s="86">
        <v>111</v>
      </c>
      <c r="D319" s="87" t="s">
        <v>45</v>
      </c>
      <c r="E319" s="88">
        <v>0</v>
      </c>
      <c r="F319" s="111">
        <v>0</v>
      </c>
      <c r="G319" s="111">
        <v>0</v>
      </c>
      <c r="H319" s="111">
        <v>0</v>
      </c>
      <c r="I319" s="111">
        <v>0</v>
      </c>
    </row>
    <row r="320" spans="1:9" hidden="1" x14ac:dyDescent="0.2">
      <c r="A320" s="73">
        <v>0</v>
      </c>
      <c r="B320" s="46" t="s">
        <v>132</v>
      </c>
      <c r="C320" s="86">
        <v>111</v>
      </c>
      <c r="D320" s="87" t="s">
        <v>45</v>
      </c>
      <c r="E320" s="88">
        <v>0</v>
      </c>
      <c r="F320" s="111">
        <v>0</v>
      </c>
      <c r="G320" s="111">
        <v>0</v>
      </c>
      <c r="H320" s="111">
        <v>0</v>
      </c>
      <c r="I320" s="111">
        <v>0</v>
      </c>
    </row>
    <row r="321" spans="1:10" x14ac:dyDescent="0.2">
      <c r="A321" s="73">
        <v>0</v>
      </c>
      <c r="B321" s="46" t="s">
        <v>76</v>
      </c>
      <c r="C321" s="86">
        <v>111</v>
      </c>
      <c r="D321" s="87">
        <v>1300000000</v>
      </c>
      <c r="E321" s="88">
        <v>800</v>
      </c>
      <c r="F321" s="111">
        <f>F322</f>
        <v>100</v>
      </c>
      <c r="G321" s="111">
        <v>0</v>
      </c>
      <c r="H321" s="111">
        <f>H322</f>
        <v>100</v>
      </c>
      <c r="I321" s="111">
        <v>0</v>
      </c>
    </row>
    <row r="322" spans="1:10" s="12" customFormat="1" x14ac:dyDescent="0.2">
      <c r="A322" s="73"/>
      <c r="B322" s="46" t="s">
        <v>133</v>
      </c>
      <c r="C322" s="86">
        <v>111</v>
      </c>
      <c r="D322" s="87">
        <v>1300000000</v>
      </c>
      <c r="E322" s="88">
        <v>870</v>
      </c>
      <c r="F322" s="111">
        <v>100</v>
      </c>
      <c r="G322" s="111"/>
      <c r="H322" s="111">
        <v>100</v>
      </c>
      <c r="I322" s="111"/>
      <c r="J322" s="77"/>
    </row>
    <row r="323" spans="1:10" x14ac:dyDescent="0.2">
      <c r="A323" s="73">
        <v>0</v>
      </c>
      <c r="B323" s="47" t="s">
        <v>96</v>
      </c>
      <c r="C323" s="84">
        <v>113</v>
      </c>
      <c r="D323" s="85">
        <v>0</v>
      </c>
      <c r="E323" s="125">
        <v>0</v>
      </c>
      <c r="F323" s="32">
        <f>F327+F346+F359+F364+F367+F324</f>
        <v>18074.060999999998</v>
      </c>
      <c r="G323" s="32">
        <f t="shared" ref="G323:I323" si="52">G327+G346+G359+G364+G367+G324</f>
        <v>4505.2349999999997</v>
      </c>
      <c r="H323" s="32">
        <f t="shared" si="52"/>
        <v>17892.648999999998</v>
      </c>
      <c r="I323" s="32">
        <f t="shared" si="52"/>
        <v>4505.2349999999997</v>
      </c>
    </row>
    <row r="324" spans="1:10" ht="25.5" x14ac:dyDescent="0.2">
      <c r="A324" s="73"/>
      <c r="B324" s="46" t="s">
        <v>292</v>
      </c>
      <c r="C324" s="86">
        <v>113</v>
      </c>
      <c r="D324" s="87" t="s">
        <v>46</v>
      </c>
      <c r="E324" s="125"/>
      <c r="F324" s="111">
        <f>F325</f>
        <v>21</v>
      </c>
      <c r="G324" s="111">
        <f t="shared" ref="G324:H325" si="53">G325</f>
        <v>0</v>
      </c>
      <c r="H324" s="111">
        <f t="shared" si="53"/>
        <v>22</v>
      </c>
      <c r="I324" s="32"/>
    </row>
    <row r="325" spans="1:10" ht="25.5" x14ac:dyDescent="0.2">
      <c r="A325" s="73"/>
      <c r="B325" s="46" t="s">
        <v>101</v>
      </c>
      <c r="C325" s="86">
        <v>113</v>
      </c>
      <c r="D325" s="87" t="s">
        <v>46</v>
      </c>
      <c r="E325" s="88">
        <v>600</v>
      </c>
      <c r="F325" s="111">
        <f>F326</f>
        <v>21</v>
      </c>
      <c r="G325" s="111">
        <f t="shared" si="53"/>
        <v>0</v>
      </c>
      <c r="H325" s="111">
        <f t="shared" si="53"/>
        <v>22</v>
      </c>
      <c r="I325" s="32"/>
    </row>
    <row r="326" spans="1:10" x14ac:dyDescent="0.2">
      <c r="A326" s="73"/>
      <c r="B326" s="46" t="s">
        <v>362</v>
      </c>
      <c r="C326" s="86">
        <v>113</v>
      </c>
      <c r="D326" s="87" t="s">
        <v>46</v>
      </c>
      <c r="E326" s="88">
        <v>610</v>
      </c>
      <c r="F326" s="111">
        <v>21</v>
      </c>
      <c r="G326" s="111"/>
      <c r="H326" s="111">
        <v>22</v>
      </c>
      <c r="I326" s="32"/>
    </row>
    <row r="327" spans="1:10" ht="25.5" x14ac:dyDescent="0.2">
      <c r="A327" s="73">
        <v>0</v>
      </c>
      <c r="B327" s="46" t="s">
        <v>311</v>
      </c>
      <c r="C327" s="86">
        <v>113</v>
      </c>
      <c r="D327" s="87" t="s">
        <v>47</v>
      </c>
      <c r="E327" s="88">
        <v>0</v>
      </c>
      <c r="F327" s="111">
        <f>F333+F335+F337</f>
        <v>17537.350999999999</v>
      </c>
      <c r="G327" s="111">
        <f>G333+G335+G337</f>
        <v>4505.2349999999997</v>
      </c>
      <c r="H327" s="111">
        <f>H333+H335+H337</f>
        <v>17376.937999999998</v>
      </c>
      <c r="I327" s="111">
        <f>I333+I335+I337</f>
        <v>4505.2349999999997</v>
      </c>
    </row>
    <row r="328" spans="1:10" ht="25.5" hidden="1" x14ac:dyDescent="0.2">
      <c r="A328" s="73">
        <v>0</v>
      </c>
      <c r="B328" s="46" t="s">
        <v>135</v>
      </c>
      <c r="C328" s="86">
        <v>113</v>
      </c>
      <c r="D328" s="87" t="s">
        <v>47</v>
      </c>
      <c r="E328" s="88">
        <v>0</v>
      </c>
      <c r="F328" s="111">
        <v>0</v>
      </c>
      <c r="G328" s="111">
        <v>0</v>
      </c>
      <c r="H328" s="111">
        <v>0</v>
      </c>
      <c r="I328" s="111">
        <v>0</v>
      </c>
    </row>
    <row r="329" spans="1:10" ht="25.5" hidden="1" x14ac:dyDescent="0.2">
      <c r="A329" s="73">
        <v>0</v>
      </c>
      <c r="B329" s="46" t="s">
        <v>135</v>
      </c>
      <c r="C329" s="86">
        <v>113</v>
      </c>
      <c r="D329" s="87" t="s">
        <v>47</v>
      </c>
      <c r="E329" s="88">
        <v>0</v>
      </c>
      <c r="F329" s="111">
        <v>0</v>
      </c>
      <c r="G329" s="111">
        <v>0</v>
      </c>
      <c r="H329" s="111">
        <v>0</v>
      </c>
      <c r="I329" s="111">
        <v>0</v>
      </c>
    </row>
    <row r="330" spans="1:10" ht="25.5" hidden="1" x14ac:dyDescent="0.2">
      <c r="A330" s="73">
        <v>0</v>
      </c>
      <c r="B330" s="46" t="s">
        <v>136</v>
      </c>
      <c r="C330" s="86">
        <v>113</v>
      </c>
      <c r="D330" s="87" t="s">
        <v>48</v>
      </c>
      <c r="E330" s="88">
        <v>0</v>
      </c>
      <c r="F330" s="111">
        <v>0</v>
      </c>
      <c r="G330" s="111">
        <v>0</v>
      </c>
      <c r="H330" s="111">
        <v>0</v>
      </c>
      <c r="I330" s="111">
        <v>0</v>
      </c>
    </row>
    <row r="331" spans="1:10" ht="25.5" hidden="1" x14ac:dyDescent="0.2">
      <c r="A331" s="73">
        <v>0</v>
      </c>
      <c r="B331" s="46" t="s">
        <v>136</v>
      </c>
      <c r="C331" s="86">
        <v>113</v>
      </c>
      <c r="D331" s="87" t="s">
        <v>48</v>
      </c>
      <c r="E331" s="88">
        <v>0</v>
      </c>
      <c r="F331" s="111">
        <v>0</v>
      </c>
      <c r="G331" s="111">
        <v>0</v>
      </c>
      <c r="H331" s="111">
        <v>0</v>
      </c>
      <c r="I331" s="111">
        <v>0</v>
      </c>
    </row>
    <row r="332" spans="1:10" ht="25.5" hidden="1" x14ac:dyDescent="0.2">
      <c r="A332" s="73">
        <v>0</v>
      </c>
      <c r="B332" s="46" t="s">
        <v>136</v>
      </c>
      <c r="C332" s="86">
        <v>113</v>
      </c>
      <c r="D332" s="87" t="s">
        <v>48</v>
      </c>
      <c r="E332" s="88">
        <v>0</v>
      </c>
      <c r="F332" s="111">
        <v>0</v>
      </c>
      <c r="G332" s="111">
        <v>0</v>
      </c>
      <c r="H332" s="111">
        <v>0</v>
      </c>
      <c r="I332" s="111">
        <v>0</v>
      </c>
    </row>
    <row r="333" spans="1:10" ht="51" x14ac:dyDescent="0.2">
      <c r="A333" s="73">
        <v>0</v>
      </c>
      <c r="B333" s="46" t="s">
        <v>72</v>
      </c>
      <c r="C333" s="86">
        <v>113</v>
      </c>
      <c r="D333" s="87" t="s">
        <v>47</v>
      </c>
      <c r="E333" s="88">
        <v>100</v>
      </c>
      <c r="F333" s="111">
        <f>F334</f>
        <v>15456.89</v>
      </c>
      <c r="G333" s="111">
        <f>G334</f>
        <v>3722.518</v>
      </c>
      <c r="H333" s="111">
        <f>H334</f>
        <v>15456.89</v>
      </c>
      <c r="I333" s="111">
        <f>I334</f>
        <v>3722.518</v>
      </c>
    </row>
    <row r="334" spans="1:10" x14ac:dyDescent="0.2">
      <c r="A334" s="73">
        <v>0</v>
      </c>
      <c r="B334" s="46" t="s">
        <v>134</v>
      </c>
      <c r="C334" s="86">
        <v>113</v>
      </c>
      <c r="D334" s="87" t="s">
        <v>47</v>
      </c>
      <c r="E334" s="88">
        <v>110</v>
      </c>
      <c r="F334" s="111">
        <v>15456.89</v>
      </c>
      <c r="G334" s="111">
        <v>3722.518</v>
      </c>
      <c r="H334" s="111">
        <v>15456.89</v>
      </c>
      <c r="I334" s="111">
        <v>3722.518</v>
      </c>
    </row>
    <row r="335" spans="1:10" ht="29.25" customHeight="1" x14ac:dyDescent="0.2">
      <c r="A335" s="73">
        <v>0</v>
      </c>
      <c r="B335" s="46" t="s">
        <v>74</v>
      </c>
      <c r="C335" s="86">
        <v>113</v>
      </c>
      <c r="D335" s="87" t="s">
        <v>47</v>
      </c>
      <c r="E335" s="88">
        <v>200</v>
      </c>
      <c r="F335" s="111">
        <f>F336</f>
        <v>2077.4609999999998</v>
      </c>
      <c r="G335" s="111">
        <f>G336</f>
        <v>782.71699999999998</v>
      </c>
      <c r="H335" s="111">
        <f>H336</f>
        <v>1917.048</v>
      </c>
      <c r="I335" s="111">
        <f>I336</f>
        <v>782.71699999999998</v>
      </c>
    </row>
    <row r="336" spans="1:10" ht="26.25" customHeight="1" x14ac:dyDescent="0.2">
      <c r="A336" s="73">
        <v>0</v>
      </c>
      <c r="B336" s="46" t="s">
        <v>75</v>
      </c>
      <c r="C336" s="86">
        <v>113</v>
      </c>
      <c r="D336" s="87" t="s">
        <v>47</v>
      </c>
      <c r="E336" s="88">
        <v>240</v>
      </c>
      <c r="F336" s="111">
        <v>2077.4609999999998</v>
      </c>
      <c r="G336" s="111">
        <v>782.71699999999998</v>
      </c>
      <c r="H336" s="111">
        <v>1917.048</v>
      </c>
      <c r="I336" s="111">
        <v>782.71699999999998</v>
      </c>
    </row>
    <row r="337" spans="1:9" x14ac:dyDescent="0.2">
      <c r="A337" s="73">
        <v>0</v>
      </c>
      <c r="B337" s="46" t="s">
        <v>76</v>
      </c>
      <c r="C337" s="86">
        <v>113</v>
      </c>
      <c r="D337" s="87" t="s">
        <v>47</v>
      </c>
      <c r="E337" s="88">
        <v>800</v>
      </c>
      <c r="F337" s="111">
        <f>F338</f>
        <v>3</v>
      </c>
      <c r="G337" s="111">
        <f>G338</f>
        <v>0</v>
      </c>
      <c r="H337" s="111">
        <f>H338</f>
        <v>3</v>
      </c>
      <c r="I337" s="111">
        <f>I338</f>
        <v>0</v>
      </c>
    </row>
    <row r="338" spans="1:9" ht="14.25" customHeight="1" x14ac:dyDescent="0.2">
      <c r="A338" s="73">
        <v>0</v>
      </c>
      <c r="B338" s="46" t="s">
        <v>77</v>
      </c>
      <c r="C338" s="86">
        <v>113</v>
      </c>
      <c r="D338" s="87" t="s">
        <v>47</v>
      </c>
      <c r="E338" s="88">
        <v>850</v>
      </c>
      <c r="F338" s="111">
        <v>3</v>
      </c>
      <c r="G338" s="111"/>
      <c r="H338" s="111">
        <v>3</v>
      </c>
      <c r="I338" s="111"/>
    </row>
    <row r="339" spans="1:9" hidden="1" x14ac:dyDescent="0.2">
      <c r="A339" s="73">
        <v>0</v>
      </c>
      <c r="B339" s="46" t="s">
        <v>94</v>
      </c>
      <c r="C339" s="86">
        <v>113</v>
      </c>
      <c r="D339" s="87" t="s">
        <v>49</v>
      </c>
      <c r="E339" s="88">
        <v>0</v>
      </c>
      <c r="F339" s="111">
        <v>0</v>
      </c>
      <c r="G339" s="111">
        <v>0</v>
      </c>
      <c r="H339" s="111">
        <v>0</v>
      </c>
      <c r="I339" s="111">
        <v>0</v>
      </c>
    </row>
    <row r="340" spans="1:9" hidden="1" x14ac:dyDescent="0.2">
      <c r="A340" s="73">
        <v>0</v>
      </c>
      <c r="B340" s="46" t="s">
        <v>76</v>
      </c>
      <c r="C340" s="86">
        <v>113</v>
      </c>
      <c r="D340" s="87" t="s">
        <v>50</v>
      </c>
      <c r="E340" s="88">
        <v>800</v>
      </c>
      <c r="F340" s="111">
        <v>0</v>
      </c>
      <c r="G340" s="111">
        <v>0</v>
      </c>
      <c r="H340" s="111">
        <v>0</v>
      </c>
      <c r="I340" s="111">
        <v>0</v>
      </c>
    </row>
    <row r="341" spans="1:9" hidden="1" x14ac:dyDescent="0.2">
      <c r="A341" s="73">
        <v>0</v>
      </c>
      <c r="B341" s="46" t="s">
        <v>77</v>
      </c>
      <c r="C341" s="86">
        <v>113</v>
      </c>
      <c r="D341" s="87" t="s">
        <v>50</v>
      </c>
      <c r="E341" s="88">
        <v>850</v>
      </c>
      <c r="F341" s="111">
        <v>0</v>
      </c>
      <c r="G341" s="111">
        <v>0</v>
      </c>
      <c r="H341" s="111">
        <v>0</v>
      </c>
      <c r="I341" s="111">
        <v>0</v>
      </c>
    </row>
    <row r="342" spans="1:9" ht="25.5" hidden="1" x14ac:dyDescent="0.2">
      <c r="A342" s="73">
        <v>0</v>
      </c>
      <c r="B342" s="46" t="s">
        <v>74</v>
      </c>
      <c r="C342" s="86">
        <v>113</v>
      </c>
      <c r="D342" s="87" t="s">
        <v>51</v>
      </c>
      <c r="E342" s="88">
        <v>200</v>
      </c>
      <c r="F342" s="111">
        <v>0</v>
      </c>
      <c r="G342" s="111">
        <v>0</v>
      </c>
      <c r="H342" s="111">
        <v>0</v>
      </c>
      <c r="I342" s="111">
        <v>0</v>
      </c>
    </row>
    <row r="343" spans="1:9" ht="25.5" hidden="1" x14ac:dyDescent="0.2">
      <c r="A343" s="73">
        <v>0</v>
      </c>
      <c r="B343" s="46" t="s">
        <v>75</v>
      </c>
      <c r="C343" s="86">
        <v>113</v>
      </c>
      <c r="D343" s="87" t="s">
        <v>51</v>
      </c>
      <c r="E343" s="88">
        <v>240</v>
      </c>
      <c r="F343" s="111">
        <v>0</v>
      </c>
      <c r="G343" s="111">
        <v>0</v>
      </c>
      <c r="H343" s="111">
        <v>0</v>
      </c>
      <c r="I343" s="111">
        <v>0</v>
      </c>
    </row>
    <row r="344" spans="1:9" hidden="1" x14ac:dyDescent="0.2">
      <c r="A344" s="73">
        <v>0</v>
      </c>
      <c r="B344" s="46" t="s">
        <v>76</v>
      </c>
      <c r="C344" s="86">
        <v>113</v>
      </c>
      <c r="D344" s="87" t="s">
        <v>51</v>
      </c>
      <c r="E344" s="88">
        <v>800</v>
      </c>
      <c r="F344" s="111">
        <v>0</v>
      </c>
      <c r="G344" s="111">
        <v>0</v>
      </c>
      <c r="H344" s="111">
        <v>0</v>
      </c>
      <c r="I344" s="111">
        <v>0</v>
      </c>
    </row>
    <row r="345" spans="1:9" hidden="1" x14ac:dyDescent="0.2">
      <c r="A345" s="73">
        <v>0</v>
      </c>
      <c r="B345" s="46" t="s">
        <v>77</v>
      </c>
      <c r="C345" s="86">
        <v>113</v>
      </c>
      <c r="D345" s="87" t="s">
        <v>51</v>
      </c>
      <c r="E345" s="88">
        <v>850</v>
      </c>
      <c r="F345" s="111">
        <v>0</v>
      </c>
      <c r="G345" s="111">
        <v>0</v>
      </c>
      <c r="H345" s="111">
        <v>0</v>
      </c>
      <c r="I345" s="111">
        <v>0</v>
      </c>
    </row>
    <row r="346" spans="1:9" ht="51" x14ac:dyDescent="0.2">
      <c r="A346" s="73">
        <v>0</v>
      </c>
      <c r="B346" s="46" t="s">
        <v>310</v>
      </c>
      <c r="C346" s="86">
        <v>113</v>
      </c>
      <c r="D346" s="87">
        <v>1800000000</v>
      </c>
      <c r="E346" s="88">
        <v>0</v>
      </c>
      <c r="F346" s="111">
        <f>F352+F354</f>
        <v>84.682000000000002</v>
      </c>
      <c r="G346" s="111">
        <v>0</v>
      </c>
      <c r="H346" s="111">
        <f>H352+H354</f>
        <v>84.682999999999993</v>
      </c>
      <c r="I346" s="111">
        <v>0</v>
      </c>
    </row>
    <row r="347" spans="1:9" hidden="1" x14ac:dyDescent="0.2">
      <c r="A347" s="73">
        <v>0</v>
      </c>
      <c r="B347" s="46" t="s">
        <v>93</v>
      </c>
      <c r="C347" s="86">
        <v>113</v>
      </c>
      <c r="D347" s="87" t="s">
        <v>20</v>
      </c>
      <c r="E347" s="88">
        <v>0</v>
      </c>
      <c r="F347" s="111">
        <v>0</v>
      </c>
      <c r="G347" s="111">
        <v>0</v>
      </c>
      <c r="H347" s="111">
        <v>0</v>
      </c>
      <c r="I347" s="111">
        <v>0</v>
      </c>
    </row>
    <row r="348" spans="1:9" hidden="1" x14ac:dyDescent="0.2">
      <c r="A348" s="73">
        <v>0</v>
      </c>
      <c r="B348" s="46" t="s">
        <v>93</v>
      </c>
      <c r="C348" s="86">
        <v>113</v>
      </c>
      <c r="D348" s="87" t="s">
        <v>20</v>
      </c>
      <c r="E348" s="88">
        <v>0</v>
      </c>
      <c r="F348" s="111">
        <v>0</v>
      </c>
      <c r="G348" s="111">
        <v>0</v>
      </c>
      <c r="H348" s="111">
        <v>0</v>
      </c>
      <c r="I348" s="111">
        <v>0</v>
      </c>
    </row>
    <row r="349" spans="1:9" ht="25.5" hidden="1" x14ac:dyDescent="0.2">
      <c r="A349" s="73">
        <v>0</v>
      </c>
      <c r="B349" s="46" t="s">
        <v>137</v>
      </c>
      <c r="C349" s="86">
        <v>113</v>
      </c>
      <c r="D349" s="87" t="s">
        <v>52</v>
      </c>
      <c r="E349" s="88">
        <v>0</v>
      </c>
      <c r="F349" s="111">
        <v>0</v>
      </c>
      <c r="G349" s="111">
        <v>0</v>
      </c>
      <c r="H349" s="111">
        <v>0</v>
      </c>
      <c r="I349" s="111">
        <v>0</v>
      </c>
    </row>
    <row r="350" spans="1:9" ht="25.5" hidden="1" x14ac:dyDescent="0.2">
      <c r="A350" s="73">
        <v>0</v>
      </c>
      <c r="B350" s="46" t="s">
        <v>137</v>
      </c>
      <c r="C350" s="86">
        <v>113</v>
      </c>
      <c r="D350" s="87" t="s">
        <v>52</v>
      </c>
      <c r="E350" s="88">
        <v>0</v>
      </c>
      <c r="F350" s="111">
        <v>0</v>
      </c>
      <c r="G350" s="111">
        <v>0</v>
      </c>
      <c r="H350" s="111">
        <v>0</v>
      </c>
      <c r="I350" s="111">
        <v>0</v>
      </c>
    </row>
    <row r="351" spans="1:9" ht="25.5" hidden="1" x14ac:dyDescent="0.2">
      <c r="A351" s="73">
        <v>0</v>
      </c>
      <c r="B351" s="46" t="s">
        <v>137</v>
      </c>
      <c r="C351" s="86">
        <v>113</v>
      </c>
      <c r="D351" s="87" t="s">
        <v>52</v>
      </c>
      <c r="E351" s="88">
        <v>0</v>
      </c>
      <c r="F351" s="111">
        <v>0</v>
      </c>
      <c r="G351" s="111">
        <v>0</v>
      </c>
      <c r="H351" s="111">
        <v>0</v>
      </c>
      <c r="I351" s="111">
        <v>0</v>
      </c>
    </row>
    <row r="352" spans="1:9" ht="30" customHeight="1" x14ac:dyDescent="0.2">
      <c r="A352" s="73">
        <v>0</v>
      </c>
      <c r="B352" s="46" t="s">
        <v>74</v>
      </c>
      <c r="C352" s="86">
        <v>113</v>
      </c>
      <c r="D352" s="87">
        <v>1800000000</v>
      </c>
      <c r="E352" s="88">
        <v>200</v>
      </c>
      <c r="F352" s="111">
        <f>F353</f>
        <v>34.682000000000002</v>
      </c>
      <c r="G352" s="111">
        <v>0</v>
      </c>
      <c r="H352" s="111">
        <f>H353</f>
        <v>34.683</v>
      </c>
      <c r="I352" s="111">
        <v>0</v>
      </c>
    </row>
    <row r="353" spans="1:9" ht="25.5" x14ac:dyDescent="0.2">
      <c r="A353" s="73">
        <v>0</v>
      </c>
      <c r="B353" s="46" t="s">
        <v>75</v>
      </c>
      <c r="C353" s="86">
        <v>113</v>
      </c>
      <c r="D353" s="87">
        <v>1800000000</v>
      </c>
      <c r="E353" s="88">
        <v>240</v>
      </c>
      <c r="F353" s="111">
        <v>34.682000000000002</v>
      </c>
      <c r="G353" s="111"/>
      <c r="H353" s="111">
        <v>34.683</v>
      </c>
      <c r="I353" s="111"/>
    </row>
    <row r="354" spans="1:9" x14ac:dyDescent="0.2">
      <c r="A354" s="73">
        <v>0</v>
      </c>
      <c r="B354" s="46" t="s">
        <v>76</v>
      </c>
      <c r="C354" s="86">
        <v>113</v>
      </c>
      <c r="D354" s="87">
        <v>1800000000</v>
      </c>
      <c r="E354" s="88">
        <v>800</v>
      </c>
      <c r="F354" s="111">
        <f>F355</f>
        <v>50</v>
      </c>
      <c r="G354" s="111">
        <v>0</v>
      </c>
      <c r="H354" s="111">
        <f>H355</f>
        <v>50</v>
      </c>
      <c r="I354" s="111">
        <v>0</v>
      </c>
    </row>
    <row r="355" spans="1:9" x14ac:dyDescent="0.2">
      <c r="A355" s="73">
        <v>0</v>
      </c>
      <c r="B355" s="46" t="s">
        <v>77</v>
      </c>
      <c r="C355" s="86">
        <v>113</v>
      </c>
      <c r="D355" s="87">
        <v>1800000000</v>
      </c>
      <c r="E355" s="88">
        <v>850</v>
      </c>
      <c r="F355" s="111">
        <v>50</v>
      </c>
      <c r="G355" s="111"/>
      <c r="H355" s="111">
        <v>50</v>
      </c>
      <c r="I355" s="111"/>
    </row>
    <row r="356" spans="1:9" hidden="1" x14ac:dyDescent="0.2">
      <c r="A356" s="73"/>
      <c r="B356" s="46" t="s">
        <v>86</v>
      </c>
      <c r="C356" s="86">
        <v>113</v>
      </c>
      <c r="D356" s="100" t="s">
        <v>177</v>
      </c>
      <c r="E356" s="88"/>
      <c r="F356" s="111">
        <f>F357</f>
        <v>0</v>
      </c>
      <c r="G356" s="111"/>
      <c r="H356" s="111">
        <f>H357</f>
        <v>0</v>
      </c>
      <c r="I356" s="111"/>
    </row>
    <row r="357" spans="1:9" hidden="1" x14ac:dyDescent="0.2">
      <c r="A357" s="73"/>
      <c r="B357" s="46" t="s">
        <v>76</v>
      </c>
      <c r="C357" s="86">
        <v>113</v>
      </c>
      <c r="D357" s="100" t="s">
        <v>177</v>
      </c>
      <c r="E357" s="88">
        <v>800</v>
      </c>
      <c r="F357" s="111">
        <f>F358</f>
        <v>0</v>
      </c>
      <c r="G357" s="111"/>
      <c r="H357" s="111">
        <f>H358</f>
        <v>0</v>
      </c>
      <c r="I357" s="111"/>
    </row>
    <row r="358" spans="1:9" hidden="1" x14ac:dyDescent="0.2">
      <c r="A358" s="73"/>
      <c r="B358" s="46" t="s">
        <v>176</v>
      </c>
      <c r="C358" s="86">
        <v>113</v>
      </c>
      <c r="D358" s="100" t="s">
        <v>177</v>
      </c>
      <c r="E358" s="88">
        <v>830</v>
      </c>
      <c r="F358" s="111"/>
      <c r="G358" s="111"/>
      <c r="H358" s="111"/>
      <c r="I358" s="111"/>
    </row>
    <row r="359" spans="1:9" ht="38.25" hidden="1" x14ac:dyDescent="0.2">
      <c r="A359" s="73"/>
      <c r="B359" s="46" t="s">
        <v>232</v>
      </c>
      <c r="C359" s="86">
        <v>113</v>
      </c>
      <c r="D359" s="87">
        <v>4100000000</v>
      </c>
      <c r="E359" s="88"/>
      <c r="F359" s="111">
        <f>F360</f>
        <v>0</v>
      </c>
      <c r="G359" s="111"/>
      <c r="H359" s="111">
        <f>H360</f>
        <v>0</v>
      </c>
      <c r="I359" s="111"/>
    </row>
    <row r="360" spans="1:9" hidden="1" x14ac:dyDescent="0.2">
      <c r="A360" s="73"/>
      <c r="B360" s="46" t="s">
        <v>98</v>
      </c>
      <c r="C360" s="86">
        <v>113</v>
      </c>
      <c r="D360" s="87">
        <v>4100020000</v>
      </c>
      <c r="E360" s="88"/>
      <c r="F360" s="111">
        <f>F361</f>
        <v>0</v>
      </c>
      <c r="G360" s="111"/>
      <c r="H360" s="111">
        <f>H361</f>
        <v>0</v>
      </c>
      <c r="I360" s="111"/>
    </row>
    <row r="361" spans="1:9" ht="31.5" hidden="1" customHeight="1" x14ac:dyDescent="0.2">
      <c r="A361" s="73"/>
      <c r="B361" s="46" t="s">
        <v>137</v>
      </c>
      <c r="C361" s="86">
        <v>113</v>
      </c>
      <c r="D361" s="87">
        <v>4100022000</v>
      </c>
      <c r="E361" s="88"/>
      <c r="F361" s="111">
        <f>F362</f>
        <v>0</v>
      </c>
      <c r="G361" s="111"/>
      <c r="H361" s="111">
        <f>H362</f>
        <v>0</v>
      </c>
      <c r="I361" s="111"/>
    </row>
    <row r="362" spans="1:9" ht="25.5" hidden="1" x14ac:dyDescent="0.2">
      <c r="A362" s="73"/>
      <c r="B362" s="46" t="s">
        <v>74</v>
      </c>
      <c r="C362" s="86">
        <v>113</v>
      </c>
      <c r="D362" s="87">
        <v>4100022000</v>
      </c>
      <c r="E362" s="88">
        <v>200</v>
      </c>
      <c r="F362" s="111">
        <f>F363</f>
        <v>0</v>
      </c>
      <c r="G362" s="111"/>
      <c r="H362" s="111">
        <f>H363</f>
        <v>0</v>
      </c>
      <c r="I362" s="111"/>
    </row>
    <row r="363" spans="1:9" ht="39.75" hidden="1" customHeight="1" x14ac:dyDescent="0.2">
      <c r="A363" s="73"/>
      <c r="B363" s="46" t="s">
        <v>75</v>
      </c>
      <c r="C363" s="86">
        <v>113</v>
      </c>
      <c r="D363" s="87">
        <v>4100022000</v>
      </c>
      <c r="E363" s="88">
        <v>240</v>
      </c>
      <c r="F363" s="111"/>
      <c r="G363" s="111"/>
      <c r="H363" s="111"/>
      <c r="I363" s="111"/>
    </row>
    <row r="364" spans="1:9" ht="63.75" x14ac:dyDescent="0.2">
      <c r="A364" s="73"/>
      <c r="B364" s="46" t="s">
        <v>319</v>
      </c>
      <c r="C364" s="86">
        <v>113</v>
      </c>
      <c r="D364" s="87">
        <v>4200000000</v>
      </c>
      <c r="E364" s="88"/>
      <c r="F364" s="111">
        <f>F365</f>
        <v>102</v>
      </c>
      <c r="G364" s="111"/>
      <c r="H364" s="111">
        <f>H365</f>
        <v>80</v>
      </c>
      <c r="I364" s="111"/>
    </row>
    <row r="365" spans="1:9" x14ac:dyDescent="0.2">
      <c r="A365" s="73"/>
      <c r="B365" s="46" t="s">
        <v>120</v>
      </c>
      <c r="C365" s="86">
        <v>113</v>
      </c>
      <c r="D365" s="87">
        <v>4200000000</v>
      </c>
      <c r="E365" s="88">
        <v>300</v>
      </c>
      <c r="F365" s="111">
        <f>F366</f>
        <v>102</v>
      </c>
      <c r="G365" s="111"/>
      <c r="H365" s="111">
        <f>H366</f>
        <v>80</v>
      </c>
      <c r="I365" s="111"/>
    </row>
    <row r="366" spans="1:9" ht="15" customHeight="1" x14ac:dyDescent="0.2">
      <c r="A366" s="73"/>
      <c r="B366" s="71" t="s">
        <v>233</v>
      </c>
      <c r="C366" s="86">
        <v>113</v>
      </c>
      <c r="D366" s="87">
        <v>4200000000</v>
      </c>
      <c r="E366" s="88">
        <v>360</v>
      </c>
      <c r="F366" s="111">
        <v>102</v>
      </c>
      <c r="G366" s="111"/>
      <c r="H366" s="111">
        <v>80</v>
      </c>
      <c r="I366" s="111"/>
    </row>
    <row r="367" spans="1:9" ht="38.25" x14ac:dyDescent="0.2">
      <c r="A367" s="73"/>
      <c r="B367" s="46" t="s">
        <v>307</v>
      </c>
      <c r="C367" s="86">
        <v>113</v>
      </c>
      <c r="D367" s="87">
        <v>4800000000</v>
      </c>
      <c r="E367" s="88"/>
      <c r="F367" s="111">
        <f>F368</f>
        <v>329.02800000000002</v>
      </c>
      <c r="G367" s="111">
        <f t="shared" ref="G367:H368" si="54">G368</f>
        <v>0</v>
      </c>
      <c r="H367" s="111">
        <f t="shared" si="54"/>
        <v>329.02800000000002</v>
      </c>
      <c r="I367" s="111"/>
    </row>
    <row r="368" spans="1:9" ht="25.5" x14ac:dyDescent="0.2">
      <c r="A368" s="73"/>
      <c r="B368" s="46" t="s">
        <v>74</v>
      </c>
      <c r="C368" s="86">
        <v>113</v>
      </c>
      <c r="D368" s="87">
        <v>4800000000</v>
      </c>
      <c r="E368" s="88">
        <v>200</v>
      </c>
      <c r="F368" s="111">
        <f>F369</f>
        <v>329.02800000000002</v>
      </c>
      <c r="G368" s="111">
        <f t="shared" si="54"/>
        <v>0</v>
      </c>
      <c r="H368" s="111">
        <f t="shared" si="54"/>
        <v>329.02800000000002</v>
      </c>
      <c r="I368" s="111"/>
    </row>
    <row r="369" spans="1:9" ht="25.5" x14ac:dyDescent="0.2">
      <c r="A369" s="73"/>
      <c r="B369" s="46" t="s">
        <v>75</v>
      </c>
      <c r="C369" s="86">
        <v>113</v>
      </c>
      <c r="D369" s="87">
        <v>4800000000</v>
      </c>
      <c r="E369" s="88">
        <v>240</v>
      </c>
      <c r="F369" s="111">
        <v>329.02800000000002</v>
      </c>
      <c r="G369" s="111"/>
      <c r="H369" s="111">
        <v>329.02800000000002</v>
      </c>
      <c r="I369" s="111"/>
    </row>
    <row r="370" spans="1:9" hidden="1" x14ac:dyDescent="0.2">
      <c r="A370" s="73"/>
      <c r="B370" s="46" t="s">
        <v>176</v>
      </c>
      <c r="C370" s="86">
        <v>113</v>
      </c>
      <c r="D370" s="87">
        <v>9000090000</v>
      </c>
      <c r="E370" s="88">
        <v>830</v>
      </c>
      <c r="F370" s="111"/>
      <c r="G370" s="111"/>
      <c r="H370" s="111"/>
      <c r="I370" s="111"/>
    </row>
    <row r="371" spans="1:9" hidden="1" x14ac:dyDescent="0.2">
      <c r="A371" s="73"/>
      <c r="B371" s="46" t="s">
        <v>98</v>
      </c>
      <c r="C371" s="86">
        <v>113</v>
      </c>
      <c r="D371" s="87">
        <v>9000020000</v>
      </c>
      <c r="E371" s="88"/>
      <c r="F371" s="111">
        <f>F372</f>
        <v>0</v>
      </c>
      <c r="G371" s="111"/>
      <c r="H371" s="111">
        <f>H372</f>
        <v>0</v>
      </c>
      <c r="I371" s="111"/>
    </row>
    <row r="372" spans="1:9" ht="25.5" hidden="1" x14ac:dyDescent="0.2">
      <c r="A372" s="73"/>
      <c r="B372" s="46" t="s">
        <v>137</v>
      </c>
      <c r="C372" s="86">
        <v>113</v>
      </c>
      <c r="D372" s="87">
        <v>9000022000</v>
      </c>
      <c r="E372" s="88"/>
      <c r="F372" s="111">
        <f>F373</f>
        <v>0</v>
      </c>
      <c r="G372" s="111"/>
      <c r="H372" s="111">
        <f>H373</f>
        <v>0</v>
      </c>
      <c r="I372" s="111"/>
    </row>
    <row r="373" spans="1:9" ht="25.5" hidden="1" x14ac:dyDescent="0.2">
      <c r="A373" s="73"/>
      <c r="B373" s="46" t="s">
        <v>245</v>
      </c>
      <c r="C373" s="86">
        <v>113</v>
      </c>
      <c r="D373" s="87">
        <v>9000022000</v>
      </c>
      <c r="E373" s="88">
        <v>200</v>
      </c>
      <c r="F373" s="111">
        <f>F374</f>
        <v>0</v>
      </c>
      <c r="G373" s="111"/>
      <c r="H373" s="111">
        <f>H374</f>
        <v>0</v>
      </c>
      <c r="I373" s="111"/>
    </row>
    <row r="374" spans="1:9" ht="25.5" hidden="1" x14ac:dyDescent="0.2">
      <c r="A374" s="73"/>
      <c r="B374" s="46" t="s">
        <v>75</v>
      </c>
      <c r="C374" s="86">
        <v>113</v>
      </c>
      <c r="D374" s="87">
        <v>9000022000</v>
      </c>
      <c r="E374" s="88">
        <v>240</v>
      </c>
      <c r="F374" s="111"/>
      <c r="G374" s="111"/>
      <c r="H374" s="111"/>
      <c r="I374" s="111"/>
    </row>
    <row r="375" spans="1:9" x14ac:dyDescent="0.2">
      <c r="A375" s="73">
        <v>0</v>
      </c>
      <c r="B375" s="47" t="s">
        <v>138</v>
      </c>
      <c r="C375" s="84">
        <v>405</v>
      </c>
      <c r="D375" s="85">
        <v>0</v>
      </c>
      <c r="E375" s="125">
        <v>0</v>
      </c>
      <c r="F375" s="32">
        <f>F376+F405</f>
        <v>4821.299</v>
      </c>
      <c r="G375" s="32">
        <f>G376+G405</f>
        <v>283.38299999999998</v>
      </c>
      <c r="H375" s="32">
        <f>H376+H405</f>
        <v>4821.7290000000003</v>
      </c>
      <c r="I375" s="32">
        <f>I376+I405</f>
        <v>283.38299999999998</v>
      </c>
    </row>
    <row r="376" spans="1:9" ht="39.75" customHeight="1" x14ac:dyDescent="0.2">
      <c r="A376" s="73">
        <v>0</v>
      </c>
      <c r="B376" s="46" t="s">
        <v>318</v>
      </c>
      <c r="C376" s="86">
        <v>405</v>
      </c>
      <c r="D376" s="87" t="s">
        <v>53</v>
      </c>
      <c r="E376" s="88">
        <v>0</v>
      </c>
      <c r="F376" s="111">
        <f>F382+F384+F403</f>
        <v>4821.299</v>
      </c>
      <c r="G376" s="111">
        <f>G382+G384+G403</f>
        <v>283.38299999999998</v>
      </c>
      <c r="H376" s="111">
        <f>H382+H384+H403</f>
        <v>4821.7290000000003</v>
      </c>
      <c r="I376" s="111">
        <f>I382+I384+I403</f>
        <v>283.38299999999998</v>
      </c>
    </row>
    <row r="377" spans="1:9" ht="51" hidden="1" x14ac:dyDescent="0.2">
      <c r="A377" s="73">
        <v>0</v>
      </c>
      <c r="B377" s="46" t="s">
        <v>139</v>
      </c>
      <c r="C377" s="86">
        <v>405</v>
      </c>
      <c r="D377" s="87" t="s">
        <v>53</v>
      </c>
      <c r="E377" s="88">
        <v>0</v>
      </c>
      <c r="F377" s="111">
        <v>0</v>
      </c>
      <c r="G377" s="111">
        <v>0</v>
      </c>
      <c r="H377" s="111">
        <v>0</v>
      </c>
      <c r="I377" s="111">
        <v>0</v>
      </c>
    </row>
    <row r="378" spans="1:9" ht="51" hidden="1" x14ac:dyDescent="0.2">
      <c r="A378" s="73">
        <v>0</v>
      </c>
      <c r="B378" s="46" t="s">
        <v>139</v>
      </c>
      <c r="C378" s="86">
        <v>405</v>
      </c>
      <c r="D378" s="87" t="s">
        <v>53</v>
      </c>
      <c r="E378" s="88">
        <v>0</v>
      </c>
      <c r="F378" s="111">
        <v>0</v>
      </c>
      <c r="G378" s="111">
        <v>0</v>
      </c>
      <c r="H378" s="111">
        <v>0</v>
      </c>
      <c r="I378" s="111">
        <v>0</v>
      </c>
    </row>
    <row r="379" spans="1:9" ht="25.5" hidden="1" x14ac:dyDescent="0.2">
      <c r="A379" s="73">
        <v>0</v>
      </c>
      <c r="B379" s="46" t="s">
        <v>71</v>
      </c>
      <c r="C379" s="86">
        <v>405</v>
      </c>
      <c r="D379" s="87" t="s">
        <v>54</v>
      </c>
      <c r="E379" s="88">
        <v>0</v>
      </c>
      <c r="F379" s="111">
        <v>0</v>
      </c>
      <c r="G379" s="111">
        <v>0</v>
      </c>
      <c r="H379" s="111">
        <v>0</v>
      </c>
      <c r="I379" s="111">
        <v>0</v>
      </c>
    </row>
    <row r="380" spans="1:9" ht="25.5" hidden="1" x14ac:dyDescent="0.2">
      <c r="A380" s="73">
        <v>0</v>
      </c>
      <c r="B380" s="46" t="s">
        <v>71</v>
      </c>
      <c r="C380" s="86">
        <v>405</v>
      </c>
      <c r="D380" s="87" t="s">
        <v>54</v>
      </c>
      <c r="E380" s="88">
        <v>0</v>
      </c>
      <c r="F380" s="111">
        <v>0</v>
      </c>
      <c r="G380" s="111">
        <v>0</v>
      </c>
      <c r="H380" s="111">
        <v>0</v>
      </c>
      <c r="I380" s="111">
        <v>0</v>
      </c>
    </row>
    <row r="381" spans="1:9" ht="25.5" hidden="1" x14ac:dyDescent="0.2">
      <c r="A381" s="73">
        <v>0</v>
      </c>
      <c r="B381" s="46" t="s">
        <v>71</v>
      </c>
      <c r="C381" s="86">
        <v>405</v>
      </c>
      <c r="D381" s="87" t="s">
        <v>54</v>
      </c>
      <c r="E381" s="88">
        <v>0</v>
      </c>
      <c r="F381" s="111">
        <v>0</v>
      </c>
      <c r="G381" s="111">
        <v>0</v>
      </c>
      <c r="H381" s="111">
        <v>0</v>
      </c>
      <c r="I381" s="111">
        <v>0</v>
      </c>
    </row>
    <row r="382" spans="1:9" ht="51" x14ac:dyDescent="0.2">
      <c r="A382" s="73">
        <v>0</v>
      </c>
      <c r="B382" s="46" t="s">
        <v>72</v>
      </c>
      <c r="C382" s="86">
        <v>405</v>
      </c>
      <c r="D382" s="87" t="s">
        <v>53</v>
      </c>
      <c r="E382" s="88">
        <v>100</v>
      </c>
      <c r="F382" s="111">
        <f>F383</f>
        <v>4320.9840000000004</v>
      </c>
      <c r="G382" s="111">
        <f>G383</f>
        <v>0</v>
      </c>
      <c r="H382" s="111">
        <f>H383</f>
        <v>4320.9840000000004</v>
      </c>
      <c r="I382" s="111">
        <f>I383</f>
        <v>0</v>
      </c>
    </row>
    <row r="383" spans="1:9" ht="12.75" customHeight="1" x14ac:dyDescent="0.2">
      <c r="A383" s="73">
        <v>0</v>
      </c>
      <c r="B383" s="46" t="s">
        <v>73</v>
      </c>
      <c r="C383" s="86">
        <v>405</v>
      </c>
      <c r="D383" s="87" t="s">
        <v>53</v>
      </c>
      <c r="E383" s="88">
        <v>120</v>
      </c>
      <c r="F383" s="111">
        <v>4320.9840000000004</v>
      </c>
      <c r="G383" s="111"/>
      <c r="H383" s="111">
        <v>4320.9840000000004</v>
      </c>
      <c r="I383" s="111"/>
    </row>
    <row r="384" spans="1:9" ht="24.75" customHeight="1" x14ac:dyDescent="0.2">
      <c r="A384" s="73">
        <v>0</v>
      </c>
      <c r="B384" s="46" t="s">
        <v>74</v>
      </c>
      <c r="C384" s="86">
        <v>405</v>
      </c>
      <c r="D384" s="87" t="s">
        <v>53</v>
      </c>
      <c r="E384" s="88">
        <v>200</v>
      </c>
      <c r="F384" s="111">
        <f>F385</f>
        <v>500.315</v>
      </c>
      <c r="G384" s="111">
        <f>G385</f>
        <v>283.38299999999998</v>
      </c>
      <c r="H384" s="111">
        <f>H385</f>
        <v>500.745</v>
      </c>
      <c r="I384" s="111">
        <f>I385</f>
        <v>283.38299999999998</v>
      </c>
    </row>
    <row r="385" spans="1:13" ht="24" customHeight="1" x14ac:dyDescent="0.2">
      <c r="A385" s="73">
        <v>0</v>
      </c>
      <c r="B385" s="46" t="s">
        <v>75</v>
      </c>
      <c r="C385" s="86">
        <v>405</v>
      </c>
      <c r="D385" s="87" t="s">
        <v>53</v>
      </c>
      <c r="E385" s="88">
        <v>240</v>
      </c>
      <c r="F385" s="111">
        <v>500.315</v>
      </c>
      <c r="G385" s="111">
        <v>283.38299999999998</v>
      </c>
      <c r="H385" s="111">
        <v>500.745</v>
      </c>
      <c r="I385" s="111">
        <v>283.38299999999998</v>
      </c>
      <c r="K385" s="105"/>
      <c r="L385" s="105"/>
      <c r="M385" s="105"/>
    </row>
    <row r="386" spans="1:13" ht="0.75" hidden="1" customHeight="1" x14ac:dyDescent="0.2">
      <c r="A386" s="73">
        <v>0</v>
      </c>
      <c r="B386" s="46" t="s">
        <v>76</v>
      </c>
      <c r="C386" s="86">
        <v>405</v>
      </c>
      <c r="D386" s="87" t="s">
        <v>53</v>
      </c>
      <c r="E386" s="88">
        <v>800</v>
      </c>
      <c r="F386" s="111">
        <v>0</v>
      </c>
      <c r="G386" s="111">
        <v>0</v>
      </c>
      <c r="H386" s="111">
        <v>0</v>
      </c>
      <c r="I386" s="111">
        <v>0</v>
      </c>
    </row>
    <row r="387" spans="1:13" hidden="1" x14ac:dyDescent="0.2">
      <c r="A387" s="73">
        <v>0</v>
      </c>
      <c r="B387" s="46" t="s">
        <v>77</v>
      </c>
      <c r="C387" s="86">
        <v>405</v>
      </c>
      <c r="D387" s="87" t="s">
        <v>53</v>
      </c>
      <c r="E387" s="88">
        <v>850</v>
      </c>
      <c r="F387" s="111">
        <v>0</v>
      </c>
      <c r="G387" s="111">
        <v>0</v>
      </c>
      <c r="H387" s="111">
        <v>0</v>
      </c>
      <c r="I387" s="111">
        <v>0</v>
      </c>
    </row>
    <row r="388" spans="1:13" hidden="1" x14ac:dyDescent="0.2">
      <c r="A388" s="73">
        <v>0</v>
      </c>
      <c r="B388" s="46" t="s">
        <v>119</v>
      </c>
      <c r="C388" s="86">
        <v>405</v>
      </c>
      <c r="D388" s="87" t="s">
        <v>53</v>
      </c>
      <c r="E388" s="88">
        <v>0</v>
      </c>
      <c r="F388" s="111">
        <v>0</v>
      </c>
      <c r="G388" s="111">
        <v>0</v>
      </c>
      <c r="H388" s="111">
        <v>0</v>
      </c>
      <c r="I388" s="111">
        <v>0</v>
      </c>
    </row>
    <row r="389" spans="1:13" hidden="1" x14ac:dyDescent="0.2">
      <c r="A389" s="73">
        <v>0</v>
      </c>
      <c r="B389" s="46" t="s">
        <v>119</v>
      </c>
      <c r="C389" s="86">
        <v>405</v>
      </c>
      <c r="D389" s="87" t="s">
        <v>53</v>
      </c>
      <c r="E389" s="88">
        <v>0</v>
      </c>
      <c r="F389" s="111">
        <v>0</v>
      </c>
      <c r="G389" s="111">
        <v>0</v>
      </c>
      <c r="H389" s="111">
        <v>0</v>
      </c>
      <c r="I389" s="111">
        <v>0</v>
      </c>
    </row>
    <row r="390" spans="1:13" hidden="1" x14ac:dyDescent="0.2">
      <c r="A390" s="73">
        <v>0</v>
      </c>
      <c r="B390" s="46" t="s">
        <v>119</v>
      </c>
      <c r="C390" s="86">
        <v>405</v>
      </c>
      <c r="D390" s="87" t="s">
        <v>53</v>
      </c>
      <c r="E390" s="88">
        <v>0</v>
      </c>
      <c r="F390" s="111">
        <v>0</v>
      </c>
      <c r="G390" s="111">
        <v>0</v>
      </c>
      <c r="H390" s="111">
        <v>0</v>
      </c>
      <c r="I390" s="111">
        <v>0</v>
      </c>
    </row>
    <row r="391" spans="1:13" ht="38.25" hidden="1" x14ac:dyDescent="0.2">
      <c r="A391" s="73">
        <v>0</v>
      </c>
      <c r="B391" s="46" t="s">
        <v>140</v>
      </c>
      <c r="C391" s="86">
        <v>405</v>
      </c>
      <c r="D391" s="87" t="s">
        <v>53</v>
      </c>
      <c r="E391" s="88">
        <v>0</v>
      </c>
      <c r="F391" s="111">
        <v>0</v>
      </c>
      <c r="G391" s="111">
        <v>0</v>
      </c>
      <c r="H391" s="111">
        <v>0</v>
      </c>
      <c r="I391" s="111">
        <v>0</v>
      </c>
    </row>
    <row r="392" spans="1:13" ht="38.25" hidden="1" x14ac:dyDescent="0.2">
      <c r="A392" s="73">
        <v>0</v>
      </c>
      <c r="B392" s="46" t="s">
        <v>140</v>
      </c>
      <c r="C392" s="86">
        <v>405</v>
      </c>
      <c r="D392" s="87" t="s">
        <v>53</v>
      </c>
      <c r="E392" s="88">
        <v>0</v>
      </c>
      <c r="F392" s="111">
        <v>0</v>
      </c>
      <c r="G392" s="111">
        <v>0</v>
      </c>
      <c r="H392" s="111">
        <v>0</v>
      </c>
      <c r="I392" s="111">
        <v>0</v>
      </c>
    </row>
    <row r="393" spans="1:13" hidden="1" x14ac:dyDescent="0.2">
      <c r="A393" s="73">
        <v>0</v>
      </c>
      <c r="B393" s="46" t="s">
        <v>76</v>
      </c>
      <c r="C393" s="86">
        <v>405</v>
      </c>
      <c r="D393" s="87" t="s">
        <v>53</v>
      </c>
      <c r="E393" s="88">
        <v>800</v>
      </c>
      <c r="F393" s="111">
        <v>0</v>
      </c>
      <c r="G393" s="111">
        <v>0</v>
      </c>
      <c r="H393" s="111">
        <v>0</v>
      </c>
      <c r="I393" s="111">
        <v>0</v>
      </c>
    </row>
    <row r="394" spans="1:13" ht="38.25" hidden="1" x14ac:dyDescent="0.2">
      <c r="A394" s="73">
        <v>0</v>
      </c>
      <c r="B394" s="46" t="s">
        <v>141</v>
      </c>
      <c r="C394" s="86">
        <v>405</v>
      </c>
      <c r="D394" s="87" t="s">
        <v>53</v>
      </c>
      <c r="E394" s="88">
        <v>810</v>
      </c>
      <c r="F394" s="111">
        <v>0</v>
      </c>
      <c r="G394" s="111">
        <v>0</v>
      </c>
      <c r="H394" s="111">
        <v>0</v>
      </c>
      <c r="I394" s="111">
        <v>0</v>
      </c>
    </row>
    <row r="395" spans="1:13" ht="38.25" hidden="1" x14ac:dyDescent="0.2">
      <c r="A395" s="73">
        <v>0</v>
      </c>
      <c r="B395" s="46" t="s">
        <v>142</v>
      </c>
      <c r="C395" s="86">
        <v>405</v>
      </c>
      <c r="D395" s="87" t="s">
        <v>53</v>
      </c>
      <c r="E395" s="88">
        <v>0</v>
      </c>
      <c r="F395" s="111">
        <v>0</v>
      </c>
      <c r="G395" s="111">
        <v>0</v>
      </c>
      <c r="H395" s="111">
        <v>0</v>
      </c>
      <c r="I395" s="111">
        <v>0</v>
      </c>
    </row>
    <row r="396" spans="1:13" ht="38.25" hidden="1" x14ac:dyDescent="0.2">
      <c r="A396" s="73">
        <v>0</v>
      </c>
      <c r="B396" s="46" t="s">
        <v>142</v>
      </c>
      <c r="C396" s="86">
        <v>405</v>
      </c>
      <c r="D396" s="87" t="s">
        <v>53</v>
      </c>
      <c r="E396" s="88">
        <v>0</v>
      </c>
      <c r="F396" s="111">
        <v>0</v>
      </c>
      <c r="G396" s="111">
        <v>0</v>
      </c>
      <c r="H396" s="111">
        <v>0</v>
      </c>
      <c r="I396" s="111">
        <v>0</v>
      </c>
    </row>
    <row r="397" spans="1:13" hidden="1" x14ac:dyDescent="0.2">
      <c r="A397" s="73">
        <v>0</v>
      </c>
      <c r="B397" s="46" t="s">
        <v>76</v>
      </c>
      <c r="C397" s="86">
        <v>405</v>
      </c>
      <c r="D397" s="87" t="s">
        <v>53</v>
      </c>
      <c r="E397" s="88">
        <v>800</v>
      </c>
      <c r="F397" s="111">
        <v>0</v>
      </c>
      <c r="G397" s="111">
        <v>0</v>
      </c>
      <c r="H397" s="111">
        <v>0</v>
      </c>
      <c r="I397" s="111">
        <v>0</v>
      </c>
    </row>
    <row r="398" spans="1:13" ht="38.25" hidden="1" x14ac:dyDescent="0.2">
      <c r="A398" s="73">
        <v>0</v>
      </c>
      <c r="B398" s="46" t="s">
        <v>141</v>
      </c>
      <c r="C398" s="86">
        <v>405</v>
      </c>
      <c r="D398" s="87" t="s">
        <v>53</v>
      </c>
      <c r="E398" s="88">
        <v>810</v>
      </c>
      <c r="F398" s="111">
        <v>0</v>
      </c>
      <c r="G398" s="111">
        <v>0</v>
      </c>
      <c r="H398" s="111">
        <v>0</v>
      </c>
      <c r="I398" s="111">
        <v>0</v>
      </c>
    </row>
    <row r="399" spans="1:13" ht="38.25" hidden="1" x14ac:dyDescent="0.2">
      <c r="A399" s="73">
        <v>0</v>
      </c>
      <c r="B399" s="46" t="s">
        <v>143</v>
      </c>
      <c r="C399" s="86">
        <v>405</v>
      </c>
      <c r="D399" s="87" t="s">
        <v>53</v>
      </c>
      <c r="E399" s="88">
        <v>0</v>
      </c>
      <c r="F399" s="111">
        <v>0</v>
      </c>
      <c r="G399" s="111">
        <v>0</v>
      </c>
      <c r="H399" s="111">
        <v>0</v>
      </c>
      <c r="I399" s="111">
        <v>0</v>
      </c>
    </row>
    <row r="400" spans="1:13" ht="38.25" hidden="1" x14ac:dyDescent="0.2">
      <c r="A400" s="73">
        <v>0</v>
      </c>
      <c r="B400" s="46" t="s">
        <v>143</v>
      </c>
      <c r="C400" s="86">
        <v>405</v>
      </c>
      <c r="D400" s="87" t="s">
        <v>53</v>
      </c>
      <c r="E400" s="88">
        <v>0</v>
      </c>
      <c r="F400" s="111">
        <v>0</v>
      </c>
      <c r="G400" s="111">
        <v>0</v>
      </c>
      <c r="H400" s="111">
        <v>0</v>
      </c>
      <c r="I400" s="111">
        <v>0</v>
      </c>
    </row>
    <row r="401" spans="1:10" hidden="1" x14ac:dyDescent="0.2">
      <c r="A401" s="73">
        <v>0</v>
      </c>
      <c r="B401" s="46" t="s">
        <v>76</v>
      </c>
      <c r="C401" s="86">
        <v>405</v>
      </c>
      <c r="D401" s="87" t="s">
        <v>53</v>
      </c>
      <c r="E401" s="88">
        <v>800</v>
      </c>
      <c r="F401" s="111">
        <v>0</v>
      </c>
      <c r="G401" s="111">
        <v>0</v>
      </c>
      <c r="H401" s="111">
        <v>0</v>
      </c>
      <c r="I401" s="111">
        <v>0</v>
      </c>
    </row>
    <row r="402" spans="1:10" ht="50.25" hidden="1" customHeight="1" x14ac:dyDescent="0.2">
      <c r="A402" s="73">
        <v>0</v>
      </c>
      <c r="B402" s="46" t="s">
        <v>141</v>
      </c>
      <c r="C402" s="86">
        <v>405</v>
      </c>
      <c r="D402" s="87" t="s">
        <v>53</v>
      </c>
      <c r="E402" s="88">
        <v>810</v>
      </c>
      <c r="F402" s="111">
        <v>0</v>
      </c>
      <c r="G402" s="111">
        <v>0</v>
      </c>
      <c r="H402" s="111">
        <v>0</v>
      </c>
      <c r="I402" s="111">
        <v>0</v>
      </c>
    </row>
    <row r="403" spans="1:10" hidden="1" x14ac:dyDescent="0.2">
      <c r="A403" s="73"/>
      <c r="B403" s="46" t="s">
        <v>76</v>
      </c>
      <c r="C403" s="86">
        <v>405</v>
      </c>
      <c r="D403" s="87" t="s">
        <v>53</v>
      </c>
      <c r="E403" s="88">
        <v>800</v>
      </c>
      <c r="F403" s="111">
        <f>F404</f>
        <v>0</v>
      </c>
      <c r="G403" s="111">
        <f>G404</f>
        <v>0</v>
      </c>
      <c r="H403" s="111">
        <f>H404</f>
        <v>0</v>
      </c>
      <c r="I403" s="111">
        <f>I404</f>
        <v>0</v>
      </c>
    </row>
    <row r="404" spans="1:10" ht="38.25" hidden="1" x14ac:dyDescent="0.2">
      <c r="A404" s="73"/>
      <c r="B404" s="46" t="s">
        <v>141</v>
      </c>
      <c r="C404" s="86">
        <v>405</v>
      </c>
      <c r="D404" s="87" t="s">
        <v>53</v>
      </c>
      <c r="E404" s="88">
        <v>810</v>
      </c>
      <c r="F404" s="111"/>
      <c r="G404" s="111"/>
      <c r="H404" s="111"/>
      <c r="I404" s="111"/>
    </row>
    <row r="405" spans="1:10" s="7" customFormat="1" ht="38.25" hidden="1" x14ac:dyDescent="0.2">
      <c r="A405" s="73"/>
      <c r="B405" s="95" t="s">
        <v>290</v>
      </c>
      <c r="C405" s="86">
        <v>405</v>
      </c>
      <c r="D405" s="87">
        <v>4400000000</v>
      </c>
      <c r="E405" s="88"/>
      <c r="F405" s="111">
        <f>F406</f>
        <v>0</v>
      </c>
      <c r="G405" s="111">
        <f>G406</f>
        <v>0</v>
      </c>
      <c r="H405" s="111">
        <f>H406</f>
        <v>0</v>
      </c>
      <c r="I405" s="111">
        <f>I406</f>
        <v>0</v>
      </c>
      <c r="J405" s="77"/>
    </row>
    <row r="406" spans="1:10" s="7" customFormat="1" ht="25.5" hidden="1" x14ac:dyDescent="0.2">
      <c r="A406" s="73"/>
      <c r="B406" s="94" t="s">
        <v>181</v>
      </c>
      <c r="C406" s="86">
        <v>405</v>
      </c>
      <c r="D406" s="87">
        <v>4400000000</v>
      </c>
      <c r="E406" s="88">
        <v>400</v>
      </c>
      <c r="F406" s="111">
        <f>F407</f>
        <v>0</v>
      </c>
      <c r="G406" s="111">
        <f t="shared" ref="G406:I406" si="55">G407</f>
        <v>0</v>
      </c>
      <c r="H406" s="111">
        <f>H407</f>
        <v>0</v>
      </c>
      <c r="I406" s="111">
        <f t="shared" si="55"/>
        <v>0</v>
      </c>
      <c r="J406" s="77"/>
    </row>
    <row r="407" spans="1:10" s="7" customFormat="1" hidden="1" x14ac:dyDescent="0.2">
      <c r="A407" s="73"/>
      <c r="B407" s="46" t="s">
        <v>182</v>
      </c>
      <c r="C407" s="86">
        <v>405</v>
      </c>
      <c r="D407" s="87">
        <v>4400000000</v>
      </c>
      <c r="E407" s="88">
        <v>410</v>
      </c>
      <c r="F407" s="111"/>
      <c r="G407" s="111"/>
      <c r="H407" s="111"/>
      <c r="I407" s="111"/>
      <c r="J407" s="77"/>
    </row>
    <row r="408" spans="1:10" x14ac:dyDescent="0.2">
      <c r="A408" s="73">
        <v>0</v>
      </c>
      <c r="B408" s="47" t="s">
        <v>144</v>
      </c>
      <c r="C408" s="84">
        <v>408</v>
      </c>
      <c r="D408" s="85">
        <v>0</v>
      </c>
      <c r="E408" s="125">
        <v>0</v>
      </c>
      <c r="F408" s="32">
        <f>F409</f>
        <v>768.5</v>
      </c>
      <c r="G408" s="32">
        <v>0</v>
      </c>
      <c r="H408" s="32">
        <f>H409</f>
        <v>768.5</v>
      </c>
      <c r="I408" s="32">
        <v>0</v>
      </c>
    </row>
    <row r="409" spans="1:10" ht="38.25" x14ac:dyDescent="0.2">
      <c r="A409" s="73">
        <v>0</v>
      </c>
      <c r="B409" s="46" t="s">
        <v>317</v>
      </c>
      <c r="C409" s="86">
        <v>408</v>
      </c>
      <c r="D409" s="87" t="s">
        <v>55</v>
      </c>
      <c r="E409" s="88">
        <v>0</v>
      </c>
      <c r="F409" s="111">
        <f>F410</f>
        <v>768.5</v>
      </c>
      <c r="G409" s="111">
        <v>0</v>
      </c>
      <c r="H409" s="111">
        <f>H410</f>
        <v>768.5</v>
      </c>
      <c r="I409" s="111">
        <v>0</v>
      </c>
    </row>
    <row r="410" spans="1:10" ht="25.5" x14ac:dyDescent="0.2">
      <c r="A410" s="73">
        <v>0</v>
      </c>
      <c r="B410" s="46" t="s">
        <v>101</v>
      </c>
      <c r="C410" s="86">
        <v>408</v>
      </c>
      <c r="D410" s="87" t="s">
        <v>55</v>
      </c>
      <c r="E410" s="88">
        <v>600</v>
      </c>
      <c r="F410" s="111">
        <f>F411</f>
        <v>768.5</v>
      </c>
      <c r="G410" s="111">
        <v>0</v>
      </c>
      <c r="H410" s="111">
        <f>H411</f>
        <v>768.5</v>
      </c>
      <c r="I410" s="111">
        <v>0</v>
      </c>
    </row>
    <row r="411" spans="1:10" x14ac:dyDescent="0.2">
      <c r="A411" s="73">
        <v>0</v>
      </c>
      <c r="B411" s="46" t="s">
        <v>362</v>
      </c>
      <c r="C411" s="86">
        <v>408</v>
      </c>
      <c r="D411" s="87" t="s">
        <v>55</v>
      </c>
      <c r="E411" s="88">
        <v>610</v>
      </c>
      <c r="F411" s="111">
        <v>768.5</v>
      </c>
      <c r="G411" s="111"/>
      <c r="H411" s="111">
        <v>768.5</v>
      </c>
      <c r="I411" s="111"/>
    </row>
    <row r="412" spans="1:10" x14ac:dyDescent="0.2">
      <c r="A412" s="124"/>
      <c r="B412" s="47" t="s">
        <v>106</v>
      </c>
      <c r="C412" s="84">
        <v>412</v>
      </c>
      <c r="D412" s="85"/>
      <c r="E412" s="125"/>
      <c r="F412" s="32">
        <f>F413</f>
        <v>45</v>
      </c>
      <c r="G412" s="32">
        <f t="shared" ref="G412:I414" si="56">G413</f>
        <v>0</v>
      </c>
      <c r="H412" s="32">
        <f t="shared" si="56"/>
        <v>45</v>
      </c>
      <c r="I412" s="32">
        <f t="shared" si="56"/>
        <v>0</v>
      </c>
    </row>
    <row r="413" spans="1:10" ht="39.75" customHeight="1" x14ac:dyDescent="0.2">
      <c r="A413" s="73"/>
      <c r="B413" s="46" t="s">
        <v>316</v>
      </c>
      <c r="C413" s="86">
        <v>412</v>
      </c>
      <c r="D413" s="87">
        <v>1700000000</v>
      </c>
      <c r="E413" s="88"/>
      <c r="F413" s="111">
        <f>F414</f>
        <v>45</v>
      </c>
      <c r="G413" s="111">
        <f t="shared" si="56"/>
        <v>0</v>
      </c>
      <c r="H413" s="111">
        <f t="shared" si="56"/>
        <v>45</v>
      </c>
      <c r="I413" s="111">
        <f t="shared" si="56"/>
        <v>0</v>
      </c>
    </row>
    <row r="414" spans="1:10" x14ac:dyDescent="0.2">
      <c r="A414" s="73"/>
      <c r="B414" s="46" t="s">
        <v>76</v>
      </c>
      <c r="C414" s="86">
        <v>412</v>
      </c>
      <c r="D414" s="87">
        <v>1700000000</v>
      </c>
      <c r="E414" s="88">
        <v>800</v>
      </c>
      <c r="F414" s="111">
        <f>F415</f>
        <v>45</v>
      </c>
      <c r="G414" s="111">
        <f t="shared" si="56"/>
        <v>0</v>
      </c>
      <c r="H414" s="111">
        <f t="shared" si="56"/>
        <v>45</v>
      </c>
      <c r="I414" s="111">
        <f t="shared" si="56"/>
        <v>0</v>
      </c>
    </row>
    <row r="415" spans="1:10" ht="38.25" x14ac:dyDescent="0.2">
      <c r="A415" s="73"/>
      <c r="B415" s="46" t="s">
        <v>141</v>
      </c>
      <c r="C415" s="86">
        <v>412</v>
      </c>
      <c r="D415" s="87">
        <v>1700000000</v>
      </c>
      <c r="E415" s="88">
        <v>810</v>
      </c>
      <c r="F415" s="111">
        <v>45</v>
      </c>
      <c r="G415" s="111"/>
      <c r="H415" s="111">
        <v>45</v>
      </c>
      <c r="I415" s="111"/>
    </row>
    <row r="416" spans="1:10" hidden="1" x14ac:dyDescent="0.2">
      <c r="A416" s="73"/>
      <c r="B416" s="47" t="s">
        <v>108</v>
      </c>
      <c r="C416" s="84">
        <v>500</v>
      </c>
      <c r="D416" s="85"/>
      <c r="E416" s="125"/>
      <c r="F416" s="32">
        <f t="shared" ref="F416:I422" si="57">F417</f>
        <v>0</v>
      </c>
      <c r="G416" s="32">
        <f t="shared" si="57"/>
        <v>0</v>
      </c>
      <c r="H416" s="32">
        <f t="shared" si="57"/>
        <v>0</v>
      </c>
      <c r="I416" s="32">
        <f t="shared" si="57"/>
        <v>0</v>
      </c>
    </row>
    <row r="417" spans="1:9" hidden="1" x14ac:dyDescent="0.2">
      <c r="A417" s="73"/>
      <c r="B417" s="47" t="s">
        <v>205</v>
      </c>
      <c r="C417" s="84">
        <v>502</v>
      </c>
      <c r="D417" s="85"/>
      <c r="E417" s="125"/>
      <c r="F417" s="32">
        <f t="shared" si="57"/>
        <v>0</v>
      </c>
      <c r="G417" s="32">
        <f t="shared" si="57"/>
        <v>0</v>
      </c>
      <c r="H417" s="32">
        <f t="shared" si="57"/>
        <v>0</v>
      </c>
      <c r="I417" s="32">
        <f t="shared" si="57"/>
        <v>0</v>
      </c>
    </row>
    <row r="418" spans="1:9" hidden="1" x14ac:dyDescent="0.2">
      <c r="A418" s="73"/>
      <c r="B418" s="46" t="s">
        <v>93</v>
      </c>
      <c r="C418" s="86">
        <v>502</v>
      </c>
      <c r="D418" s="87">
        <v>9000000000</v>
      </c>
      <c r="E418" s="88"/>
      <c r="F418" s="111">
        <f t="shared" si="57"/>
        <v>0</v>
      </c>
      <c r="G418" s="111">
        <f t="shared" si="57"/>
        <v>0</v>
      </c>
      <c r="H418" s="111">
        <f t="shared" si="57"/>
        <v>0</v>
      </c>
      <c r="I418" s="111">
        <f t="shared" si="57"/>
        <v>0</v>
      </c>
    </row>
    <row r="419" spans="1:9" ht="25.5" hidden="1" x14ac:dyDescent="0.2">
      <c r="A419" s="73"/>
      <c r="B419" s="46" t="s">
        <v>175</v>
      </c>
      <c r="C419" s="86">
        <v>502</v>
      </c>
      <c r="D419" s="87">
        <v>9000070000</v>
      </c>
      <c r="E419" s="88"/>
      <c r="F419" s="111">
        <f t="shared" si="57"/>
        <v>0</v>
      </c>
      <c r="G419" s="111">
        <f t="shared" si="57"/>
        <v>0</v>
      </c>
      <c r="H419" s="111">
        <f t="shared" si="57"/>
        <v>0</v>
      </c>
      <c r="I419" s="111">
        <f t="shared" si="57"/>
        <v>0</v>
      </c>
    </row>
    <row r="420" spans="1:9" hidden="1" x14ac:dyDescent="0.2">
      <c r="A420" s="73"/>
      <c r="B420" s="46" t="s">
        <v>82</v>
      </c>
      <c r="C420" s="86">
        <v>502</v>
      </c>
      <c r="D420" s="87">
        <v>9000078000</v>
      </c>
      <c r="E420" s="88"/>
      <c r="F420" s="111">
        <f t="shared" si="57"/>
        <v>0</v>
      </c>
      <c r="G420" s="111">
        <f t="shared" si="57"/>
        <v>0</v>
      </c>
      <c r="H420" s="111">
        <f t="shared" si="57"/>
        <v>0</v>
      </c>
      <c r="I420" s="111">
        <f t="shared" si="57"/>
        <v>0</v>
      </c>
    </row>
    <row r="421" spans="1:9" hidden="1" x14ac:dyDescent="0.2">
      <c r="A421" s="73"/>
      <c r="B421" s="46" t="s">
        <v>206</v>
      </c>
      <c r="C421" s="86">
        <v>502</v>
      </c>
      <c r="D421" s="87">
        <v>9000078140</v>
      </c>
      <c r="E421" s="88"/>
      <c r="F421" s="111">
        <f t="shared" si="57"/>
        <v>0</v>
      </c>
      <c r="G421" s="111">
        <f t="shared" si="57"/>
        <v>0</v>
      </c>
      <c r="H421" s="111">
        <f t="shared" si="57"/>
        <v>0</v>
      </c>
      <c r="I421" s="111">
        <f t="shared" si="57"/>
        <v>0</v>
      </c>
    </row>
    <row r="422" spans="1:9" hidden="1" x14ac:dyDescent="0.2">
      <c r="A422" s="73"/>
      <c r="B422" s="46" t="s">
        <v>84</v>
      </c>
      <c r="C422" s="86">
        <v>502</v>
      </c>
      <c r="D422" s="87">
        <v>9000078140</v>
      </c>
      <c r="E422" s="88">
        <v>500</v>
      </c>
      <c r="F422" s="111">
        <f t="shared" si="57"/>
        <v>0</v>
      </c>
      <c r="G422" s="111">
        <f t="shared" si="57"/>
        <v>0</v>
      </c>
      <c r="H422" s="111">
        <f t="shared" si="57"/>
        <v>0</v>
      </c>
      <c r="I422" s="111">
        <f t="shared" si="57"/>
        <v>0</v>
      </c>
    </row>
    <row r="423" spans="1:9" hidden="1" x14ac:dyDescent="0.2">
      <c r="A423" s="73"/>
      <c r="B423" s="46" t="s">
        <v>85</v>
      </c>
      <c r="C423" s="86">
        <v>502</v>
      </c>
      <c r="D423" s="87">
        <v>9000078140</v>
      </c>
      <c r="E423" s="88">
        <v>540</v>
      </c>
      <c r="F423" s="111"/>
      <c r="G423" s="111"/>
      <c r="H423" s="111"/>
      <c r="I423" s="111"/>
    </row>
    <row r="424" spans="1:9" x14ac:dyDescent="0.2">
      <c r="A424" s="73">
        <v>0</v>
      </c>
      <c r="B424" s="47" t="s">
        <v>145</v>
      </c>
      <c r="C424" s="84">
        <v>701</v>
      </c>
      <c r="D424" s="85">
        <v>0</v>
      </c>
      <c r="E424" s="125">
        <v>0</v>
      </c>
      <c r="F424" s="32">
        <f>F425+F437</f>
        <v>6987.0529999999999</v>
      </c>
      <c r="G424" s="32">
        <f t="shared" ref="G424:I424" si="58">G425+G437</f>
        <v>0</v>
      </c>
      <c r="H424" s="32">
        <f t="shared" si="58"/>
        <v>5917.4629999999997</v>
      </c>
      <c r="I424" s="32">
        <f t="shared" si="58"/>
        <v>0</v>
      </c>
    </row>
    <row r="425" spans="1:9" ht="51" x14ac:dyDescent="0.2">
      <c r="A425" s="73">
        <v>0</v>
      </c>
      <c r="B425" s="46" t="s">
        <v>314</v>
      </c>
      <c r="C425" s="86">
        <v>701</v>
      </c>
      <c r="D425" s="87" t="s">
        <v>56</v>
      </c>
      <c r="E425" s="88">
        <v>0</v>
      </c>
      <c r="F425" s="111">
        <f>F431</f>
        <v>6950.5219999999999</v>
      </c>
      <c r="G425" s="111">
        <f>G431</f>
        <v>0</v>
      </c>
      <c r="H425" s="111">
        <f>H431</f>
        <v>5917.4629999999997</v>
      </c>
      <c r="I425" s="111">
        <f>I431</f>
        <v>0</v>
      </c>
    </row>
    <row r="426" spans="1:9" ht="51" hidden="1" x14ac:dyDescent="0.2">
      <c r="A426" s="73">
        <v>0</v>
      </c>
      <c r="B426" s="46" t="s">
        <v>146</v>
      </c>
      <c r="C426" s="86">
        <v>701</v>
      </c>
      <c r="D426" s="87" t="s">
        <v>56</v>
      </c>
      <c r="E426" s="88">
        <v>0</v>
      </c>
      <c r="F426" s="111">
        <v>0</v>
      </c>
      <c r="G426" s="111">
        <v>0</v>
      </c>
      <c r="H426" s="111">
        <v>0</v>
      </c>
      <c r="I426" s="111">
        <v>0</v>
      </c>
    </row>
    <row r="427" spans="1:9" ht="38.25" hidden="1" x14ac:dyDescent="0.2">
      <c r="A427" s="73">
        <v>0</v>
      </c>
      <c r="B427" s="46" t="s">
        <v>100</v>
      </c>
      <c r="C427" s="86">
        <v>701</v>
      </c>
      <c r="D427" s="87" t="s">
        <v>57</v>
      </c>
      <c r="E427" s="88">
        <v>0</v>
      </c>
      <c r="F427" s="111">
        <v>0</v>
      </c>
      <c r="G427" s="111">
        <v>0</v>
      </c>
      <c r="H427" s="111">
        <v>0</v>
      </c>
      <c r="I427" s="111">
        <v>0</v>
      </c>
    </row>
    <row r="428" spans="1:9" ht="38.25" hidden="1" x14ac:dyDescent="0.2">
      <c r="A428" s="73">
        <v>0</v>
      </c>
      <c r="B428" s="46" t="s">
        <v>100</v>
      </c>
      <c r="C428" s="86">
        <v>701</v>
      </c>
      <c r="D428" s="87" t="s">
        <v>57</v>
      </c>
      <c r="E428" s="88">
        <v>0</v>
      </c>
      <c r="F428" s="111">
        <v>0</v>
      </c>
      <c r="G428" s="111">
        <v>0</v>
      </c>
      <c r="H428" s="111">
        <v>0</v>
      </c>
      <c r="I428" s="111">
        <v>0</v>
      </c>
    </row>
    <row r="429" spans="1:9" ht="38.25" hidden="1" x14ac:dyDescent="0.2">
      <c r="A429" s="73">
        <v>0</v>
      </c>
      <c r="B429" s="46" t="s">
        <v>100</v>
      </c>
      <c r="C429" s="86">
        <v>701</v>
      </c>
      <c r="D429" s="87" t="s">
        <v>57</v>
      </c>
      <c r="E429" s="88">
        <v>0</v>
      </c>
      <c r="F429" s="111">
        <v>0</v>
      </c>
      <c r="G429" s="111">
        <v>0</v>
      </c>
      <c r="H429" s="111">
        <v>0</v>
      </c>
      <c r="I429" s="111">
        <v>0</v>
      </c>
    </row>
    <row r="430" spans="1:9" ht="38.25" hidden="1" x14ac:dyDescent="0.2">
      <c r="A430" s="73">
        <v>0</v>
      </c>
      <c r="B430" s="46" t="s">
        <v>100</v>
      </c>
      <c r="C430" s="86">
        <v>701</v>
      </c>
      <c r="D430" s="87" t="s">
        <v>57</v>
      </c>
      <c r="E430" s="88">
        <v>0</v>
      </c>
      <c r="F430" s="111">
        <v>0</v>
      </c>
      <c r="G430" s="111">
        <v>0</v>
      </c>
      <c r="H430" s="111">
        <v>0</v>
      </c>
      <c r="I430" s="111">
        <v>0</v>
      </c>
    </row>
    <row r="431" spans="1:9" ht="25.5" x14ac:dyDescent="0.2">
      <c r="A431" s="73">
        <v>0</v>
      </c>
      <c r="B431" s="46" t="s">
        <v>101</v>
      </c>
      <c r="C431" s="86">
        <v>701</v>
      </c>
      <c r="D431" s="87" t="s">
        <v>56</v>
      </c>
      <c r="E431" s="88">
        <v>600</v>
      </c>
      <c r="F431" s="111">
        <f>F432</f>
        <v>6950.5219999999999</v>
      </c>
      <c r="G431" s="111">
        <f>G432</f>
        <v>0</v>
      </c>
      <c r="H431" s="111">
        <f t="shared" ref="H431:I431" si="59">H432</f>
        <v>5917.4629999999997</v>
      </c>
      <c r="I431" s="111">
        <f t="shared" si="59"/>
        <v>0</v>
      </c>
    </row>
    <row r="432" spans="1:9" x14ac:dyDescent="0.2">
      <c r="A432" s="73">
        <v>0</v>
      </c>
      <c r="B432" s="46" t="s">
        <v>102</v>
      </c>
      <c r="C432" s="86">
        <v>701</v>
      </c>
      <c r="D432" s="87" t="s">
        <v>56</v>
      </c>
      <c r="E432" s="88">
        <v>620</v>
      </c>
      <c r="F432" s="111">
        <v>6950.5219999999999</v>
      </c>
      <c r="G432" s="111"/>
      <c r="H432" s="111">
        <v>5917.4629999999997</v>
      </c>
      <c r="I432" s="111"/>
    </row>
    <row r="433" spans="1:10" ht="51" hidden="1" x14ac:dyDescent="0.2">
      <c r="A433" s="73">
        <v>0</v>
      </c>
      <c r="B433" s="46" t="s">
        <v>186</v>
      </c>
      <c r="C433" s="86">
        <v>701</v>
      </c>
      <c r="D433" s="87" t="s">
        <v>188</v>
      </c>
      <c r="E433" s="88">
        <v>0</v>
      </c>
      <c r="F433" s="111">
        <f>F434</f>
        <v>36.530999999999999</v>
      </c>
      <c r="G433" s="111">
        <f>G434</f>
        <v>0</v>
      </c>
      <c r="H433" s="111">
        <f>H434</f>
        <v>0</v>
      </c>
      <c r="I433" s="111">
        <f>I434</f>
        <v>0</v>
      </c>
    </row>
    <row r="434" spans="1:10" ht="78" hidden="1" customHeight="1" x14ac:dyDescent="0.2">
      <c r="A434" s="73">
        <v>0</v>
      </c>
      <c r="B434" s="46" t="s">
        <v>113</v>
      </c>
      <c r="C434" s="86">
        <v>701</v>
      </c>
      <c r="D434" s="87" t="s">
        <v>189</v>
      </c>
      <c r="E434" s="88">
        <v>0</v>
      </c>
      <c r="F434" s="111">
        <f>F437</f>
        <v>36.530999999999999</v>
      </c>
      <c r="G434" s="111">
        <f>G437</f>
        <v>0</v>
      </c>
      <c r="H434" s="111">
        <f>H437</f>
        <v>0</v>
      </c>
      <c r="I434" s="111">
        <f>I437</f>
        <v>0</v>
      </c>
    </row>
    <row r="435" spans="1:10" ht="51" hidden="1" x14ac:dyDescent="0.2">
      <c r="A435" s="73">
        <v>0</v>
      </c>
      <c r="B435" s="46" t="s">
        <v>113</v>
      </c>
      <c r="C435" s="86">
        <v>701</v>
      </c>
      <c r="D435" s="87" t="s">
        <v>58</v>
      </c>
      <c r="E435" s="88">
        <v>0</v>
      </c>
      <c r="F435" s="111">
        <v>0</v>
      </c>
      <c r="G435" s="111">
        <v>0</v>
      </c>
      <c r="H435" s="111">
        <v>0</v>
      </c>
      <c r="I435" s="111">
        <v>0</v>
      </c>
    </row>
    <row r="436" spans="1:10" ht="51" hidden="1" x14ac:dyDescent="0.2">
      <c r="A436" s="73">
        <v>0</v>
      </c>
      <c r="B436" s="46" t="s">
        <v>113</v>
      </c>
      <c r="C436" s="86">
        <v>701</v>
      </c>
      <c r="D436" s="87" t="s">
        <v>58</v>
      </c>
      <c r="E436" s="88">
        <v>0</v>
      </c>
      <c r="F436" s="111">
        <v>0</v>
      </c>
      <c r="G436" s="111">
        <v>0</v>
      </c>
      <c r="H436" s="111">
        <v>0</v>
      </c>
      <c r="I436" s="111">
        <v>0</v>
      </c>
    </row>
    <row r="437" spans="1:10" ht="38.25" x14ac:dyDescent="0.2">
      <c r="A437" s="73">
        <v>0</v>
      </c>
      <c r="B437" s="46" t="s">
        <v>315</v>
      </c>
      <c r="C437" s="86">
        <v>701</v>
      </c>
      <c r="D437" s="87">
        <v>4100000000</v>
      </c>
      <c r="E437" s="88"/>
      <c r="F437" s="111">
        <f t="shared" ref="F437:I438" si="60">F438</f>
        <v>36.530999999999999</v>
      </c>
      <c r="G437" s="111">
        <f t="shared" si="60"/>
        <v>0</v>
      </c>
      <c r="H437" s="111">
        <f t="shared" si="60"/>
        <v>0</v>
      </c>
      <c r="I437" s="111">
        <f t="shared" si="60"/>
        <v>0</v>
      </c>
    </row>
    <row r="438" spans="1:10" ht="25.5" x14ac:dyDescent="0.2">
      <c r="A438" s="73">
        <v>0</v>
      </c>
      <c r="B438" s="46" t="s">
        <v>101</v>
      </c>
      <c r="C438" s="86">
        <v>701</v>
      </c>
      <c r="D438" s="87">
        <v>4100000000</v>
      </c>
      <c r="E438" s="88">
        <v>600</v>
      </c>
      <c r="F438" s="111">
        <f t="shared" si="60"/>
        <v>36.530999999999999</v>
      </c>
      <c r="G438" s="111">
        <f t="shared" si="60"/>
        <v>0</v>
      </c>
      <c r="H438" s="111">
        <f t="shared" si="60"/>
        <v>0</v>
      </c>
      <c r="I438" s="111">
        <f t="shared" si="60"/>
        <v>0</v>
      </c>
    </row>
    <row r="439" spans="1:10" x14ac:dyDescent="0.2">
      <c r="A439" s="73">
        <v>0</v>
      </c>
      <c r="B439" s="46" t="s">
        <v>102</v>
      </c>
      <c r="C439" s="86">
        <v>701</v>
      </c>
      <c r="D439" s="87">
        <v>4100000000</v>
      </c>
      <c r="E439" s="88">
        <v>620</v>
      </c>
      <c r="F439" s="111">
        <v>36.530999999999999</v>
      </c>
      <c r="G439" s="111"/>
      <c r="H439" s="111"/>
      <c r="I439" s="111"/>
    </row>
    <row r="440" spans="1:10" x14ac:dyDescent="0.2">
      <c r="A440" s="73">
        <v>0</v>
      </c>
      <c r="B440" s="47" t="s">
        <v>80</v>
      </c>
      <c r="C440" s="84">
        <v>702</v>
      </c>
      <c r="D440" s="85">
        <v>0</v>
      </c>
      <c r="E440" s="125">
        <v>0</v>
      </c>
      <c r="F440" s="32">
        <f>F441+F479+F483</f>
        <v>31349.381999999998</v>
      </c>
      <c r="G440" s="32">
        <f>G441+G479+G483</f>
        <v>0</v>
      </c>
      <c r="H440" s="32">
        <f>H441+H479+H483</f>
        <v>26775.074000000001</v>
      </c>
      <c r="I440" s="32">
        <f>I441+I479+I483</f>
        <v>0</v>
      </c>
    </row>
    <row r="441" spans="1:10" ht="51" x14ac:dyDescent="0.2">
      <c r="A441" s="73">
        <v>0</v>
      </c>
      <c r="B441" s="46" t="s">
        <v>314</v>
      </c>
      <c r="C441" s="86">
        <v>702</v>
      </c>
      <c r="D441" s="87" t="s">
        <v>56</v>
      </c>
      <c r="E441" s="88">
        <v>0</v>
      </c>
      <c r="F441" s="111">
        <f>F447</f>
        <v>31203.260999999999</v>
      </c>
      <c r="G441" s="111">
        <f>G447</f>
        <v>0</v>
      </c>
      <c r="H441" s="111">
        <f>H447</f>
        <v>26775.074000000001</v>
      </c>
      <c r="I441" s="111">
        <f>I447</f>
        <v>0</v>
      </c>
    </row>
    <row r="442" spans="1:10" ht="51" hidden="1" x14ac:dyDescent="0.2">
      <c r="A442" s="73">
        <v>0</v>
      </c>
      <c r="B442" s="46" t="s">
        <v>146</v>
      </c>
      <c r="C442" s="86">
        <v>702</v>
      </c>
      <c r="D442" s="87" t="s">
        <v>56</v>
      </c>
      <c r="E442" s="88">
        <v>0</v>
      </c>
      <c r="F442" s="111">
        <v>0</v>
      </c>
      <c r="G442" s="111">
        <v>0</v>
      </c>
      <c r="H442" s="111">
        <v>0</v>
      </c>
      <c r="I442" s="111">
        <v>0</v>
      </c>
    </row>
    <row r="443" spans="1:10" ht="38.25" hidden="1" x14ac:dyDescent="0.2">
      <c r="A443" s="73">
        <v>0</v>
      </c>
      <c r="B443" s="46" t="s">
        <v>100</v>
      </c>
      <c r="C443" s="86">
        <v>702</v>
      </c>
      <c r="D443" s="87" t="s">
        <v>59</v>
      </c>
      <c r="E443" s="88">
        <v>0</v>
      </c>
      <c r="F443" s="111">
        <v>0</v>
      </c>
      <c r="G443" s="111">
        <v>0</v>
      </c>
      <c r="H443" s="111">
        <v>0</v>
      </c>
      <c r="I443" s="111">
        <v>0</v>
      </c>
    </row>
    <row r="444" spans="1:10" ht="38.25" hidden="1" x14ac:dyDescent="0.2">
      <c r="A444" s="73">
        <v>0</v>
      </c>
      <c r="B444" s="46" t="s">
        <v>100</v>
      </c>
      <c r="C444" s="86">
        <v>702</v>
      </c>
      <c r="D444" s="87" t="s">
        <v>59</v>
      </c>
      <c r="E444" s="88">
        <v>0</v>
      </c>
      <c r="F444" s="111">
        <v>0</v>
      </c>
      <c r="G444" s="111">
        <v>0</v>
      </c>
      <c r="H444" s="111">
        <v>0</v>
      </c>
      <c r="I444" s="111">
        <v>0</v>
      </c>
    </row>
    <row r="445" spans="1:10" ht="38.25" hidden="1" x14ac:dyDescent="0.2">
      <c r="A445" s="73">
        <v>0</v>
      </c>
      <c r="B445" s="46" t="s">
        <v>100</v>
      </c>
      <c r="C445" s="86">
        <v>702</v>
      </c>
      <c r="D445" s="87" t="s">
        <v>59</v>
      </c>
      <c r="E445" s="88">
        <v>0</v>
      </c>
      <c r="F445" s="111">
        <v>0</v>
      </c>
      <c r="G445" s="111">
        <v>0</v>
      </c>
      <c r="H445" s="111">
        <v>0</v>
      </c>
      <c r="I445" s="111">
        <v>0</v>
      </c>
    </row>
    <row r="446" spans="1:10" ht="38.25" hidden="1" x14ac:dyDescent="0.2">
      <c r="A446" s="73">
        <v>0</v>
      </c>
      <c r="B446" s="46" t="s">
        <v>100</v>
      </c>
      <c r="C446" s="86">
        <v>702</v>
      </c>
      <c r="D446" s="87" t="s">
        <v>59</v>
      </c>
      <c r="E446" s="88">
        <v>0</v>
      </c>
      <c r="F446" s="111">
        <v>0</v>
      </c>
      <c r="G446" s="111">
        <v>0</v>
      </c>
      <c r="H446" s="111">
        <v>0</v>
      </c>
      <c r="I446" s="111">
        <v>0</v>
      </c>
    </row>
    <row r="447" spans="1:10" ht="25.5" x14ac:dyDescent="0.2">
      <c r="A447" s="73">
        <v>0</v>
      </c>
      <c r="B447" s="46" t="s">
        <v>101</v>
      </c>
      <c r="C447" s="86">
        <v>702</v>
      </c>
      <c r="D447" s="87" t="s">
        <v>56</v>
      </c>
      <c r="E447" s="88">
        <v>600</v>
      </c>
      <c r="F447" s="111">
        <f>F448</f>
        <v>31203.260999999999</v>
      </c>
      <c r="G447" s="111">
        <f>G448</f>
        <v>0</v>
      </c>
      <c r="H447" s="111">
        <f>H448</f>
        <v>26775.074000000001</v>
      </c>
      <c r="I447" s="111">
        <f>I448</f>
        <v>0</v>
      </c>
    </row>
    <row r="448" spans="1:10" s="12" customFormat="1" x14ac:dyDescent="0.2">
      <c r="A448" s="73">
        <v>0</v>
      </c>
      <c r="B448" s="46" t="s">
        <v>102</v>
      </c>
      <c r="C448" s="86">
        <v>702</v>
      </c>
      <c r="D448" s="87" t="s">
        <v>56</v>
      </c>
      <c r="E448" s="88">
        <v>620</v>
      </c>
      <c r="F448" s="111">
        <v>31203.260999999999</v>
      </c>
      <c r="G448" s="111"/>
      <c r="H448" s="111">
        <v>26775.074000000001</v>
      </c>
      <c r="I448" s="111"/>
      <c r="J448" s="77"/>
    </row>
    <row r="449" spans="1:10" ht="51" hidden="1" x14ac:dyDescent="0.2">
      <c r="A449" s="73">
        <v>0</v>
      </c>
      <c r="B449" s="46" t="s">
        <v>186</v>
      </c>
      <c r="C449" s="86">
        <v>702</v>
      </c>
      <c r="D449" s="87" t="s">
        <v>190</v>
      </c>
      <c r="E449" s="88">
        <v>0</v>
      </c>
      <c r="F449" s="111">
        <f>F450+F453</f>
        <v>0</v>
      </c>
      <c r="G449" s="111">
        <f>G450+G453</f>
        <v>0</v>
      </c>
      <c r="H449" s="111">
        <f>H450+H453</f>
        <v>0</v>
      </c>
      <c r="I449" s="111">
        <f>I450+I453</f>
        <v>0</v>
      </c>
    </row>
    <row r="450" spans="1:10" s="7" customFormat="1" ht="69.75" hidden="1" customHeight="1" x14ac:dyDescent="0.2">
      <c r="A450" s="73"/>
      <c r="B450" s="46" t="s">
        <v>217</v>
      </c>
      <c r="C450" s="86">
        <v>702</v>
      </c>
      <c r="D450" s="87" t="s">
        <v>216</v>
      </c>
      <c r="E450" s="88"/>
      <c r="F450" s="111">
        <f>F451</f>
        <v>0</v>
      </c>
      <c r="G450" s="111"/>
      <c r="H450" s="111">
        <f>H451</f>
        <v>0</v>
      </c>
      <c r="I450" s="111"/>
      <c r="J450" s="77"/>
    </row>
    <row r="451" spans="1:10" s="7" customFormat="1" ht="27" hidden="1" customHeight="1" x14ac:dyDescent="0.2">
      <c r="A451" s="73"/>
      <c r="B451" s="46" t="s">
        <v>101</v>
      </c>
      <c r="C451" s="86">
        <v>702</v>
      </c>
      <c r="D451" s="87" t="s">
        <v>216</v>
      </c>
      <c r="E451" s="88">
        <v>600</v>
      </c>
      <c r="F451" s="111">
        <f>F452</f>
        <v>0</v>
      </c>
      <c r="G451" s="111"/>
      <c r="H451" s="111">
        <f>H452</f>
        <v>0</v>
      </c>
      <c r="I451" s="111"/>
      <c r="J451" s="77"/>
    </row>
    <row r="452" spans="1:10" s="7" customFormat="1" hidden="1" x14ac:dyDescent="0.2">
      <c r="A452" s="73"/>
      <c r="B452" s="46" t="s">
        <v>102</v>
      </c>
      <c r="C452" s="86">
        <v>702</v>
      </c>
      <c r="D452" s="87" t="s">
        <v>216</v>
      </c>
      <c r="E452" s="88">
        <v>620</v>
      </c>
      <c r="F452" s="111"/>
      <c r="G452" s="111"/>
      <c r="H452" s="111"/>
      <c r="I452" s="111"/>
      <c r="J452" s="77"/>
    </row>
    <row r="453" spans="1:10" ht="66.400000000000006" hidden="1" customHeight="1" x14ac:dyDescent="0.2">
      <c r="A453" s="73">
        <v>0</v>
      </c>
      <c r="B453" s="46" t="s">
        <v>113</v>
      </c>
      <c r="C453" s="86">
        <v>702</v>
      </c>
      <c r="D453" s="87" t="s">
        <v>191</v>
      </c>
      <c r="E453" s="88">
        <v>0</v>
      </c>
      <c r="F453" s="111">
        <f>F456</f>
        <v>0</v>
      </c>
      <c r="G453" s="111">
        <f>G456</f>
        <v>0</v>
      </c>
      <c r="H453" s="111">
        <f>H456</f>
        <v>0</v>
      </c>
      <c r="I453" s="111">
        <f>I456</f>
        <v>0</v>
      </c>
    </row>
    <row r="454" spans="1:10" ht="51" hidden="1" x14ac:dyDescent="0.2">
      <c r="A454" s="73">
        <v>0</v>
      </c>
      <c r="B454" s="46" t="s">
        <v>113</v>
      </c>
      <c r="C454" s="86">
        <v>702</v>
      </c>
      <c r="D454" s="87" t="s">
        <v>60</v>
      </c>
      <c r="E454" s="88">
        <v>0</v>
      </c>
      <c r="F454" s="111">
        <v>0</v>
      </c>
      <c r="G454" s="111">
        <v>0</v>
      </c>
      <c r="H454" s="111">
        <v>0</v>
      </c>
      <c r="I454" s="111">
        <v>0</v>
      </c>
    </row>
    <row r="455" spans="1:10" ht="51" hidden="1" x14ac:dyDescent="0.2">
      <c r="A455" s="73">
        <v>0</v>
      </c>
      <c r="B455" s="46" t="s">
        <v>113</v>
      </c>
      <c r="C455" s="86">
        <v>702</v>
      </c>
      <c r="D455" s="87" t="s">
        <v>60</v>
      </c>
      <c r="E455" s="88">
        <v>0</v>
      </c>
      <c r="F455" s="111">
        <v>0</v>
      </c>
      <c r="G455" s="111">
        <v>0</v>
      </c>
      <c r="H455" s="111">
        <v>0</v>
      </c>
      <c r="I455" s="111">
        <v>0</v>
      </c>
    </row>
    <row r="456" spans="1:10" ht="51" hidden="1" customHeight="1" x14ac:dyDescent="0.2">
      <c r="A456" s="73">
        <v>0</v>
      </c>
      <c r="B456" s="46" t="s">
        <v>147</v>
      </c>
      <c r="C456" s="86">
        <v>702</v>
      </c>
      <c r="D456" s="87" t="s">
        <v>192</v>
      </c>
      <c r="E456" s="88">
        <v>0</v>
      </c>
      <c r="F456" s="111">
        <f t="shared" ref="F456:I457" si="61">F457</f>
        <v>0</v>
      </c>
      <c r="G456" s="111">
        <f t="shared" si="61"/>
        <v>0</v>
      </c>
      <c r="H456" s="111">
        <f t="shared" si="61"/>
        <v>0</v>
      </c>
      <c r="I456" s="111">
        <f t="shared" si="61"/>
        <v>0</v>
      </c>
    </row>
    <row r="457" spans="1:10" ht="28.15" hidden="1" customHeight="1" x14ac:dyDescent="0.2">
      <c r="A457" s="73">
        <v>0</v>
      </c>
      <c r="B457" s="46" t="s">
        <v>101</v>
      </c>
      <c r="C457" s="86">
        <v>702</v>
      </c>
      <c r="D457" s="87" t="s">
        <v>192</v>
      </c>
      <c r="E457" s="88">
        <v>600</v>
      </c>
      <c r="F457" s="111">
        <f t="shared" si="61"/>
        <v>0</v>
      </c>
      <c r="G457" s="111">
        <f t="shared" si="61"/>
        <v>0</v>
      </c>
      <c r="H457" s="111">
        <f t="shared" si="61"/>
        <v>0</v>
      </c>
      <c r="I457" s="111">
        <f t="shared" si="61"/>
        <v>0</v>
      </c>
    </row>
    <row r="458" spans="1:10" s="12" customFormat="1" hidden="1" x14ac:dyDescent="0.2">
      <c r="A458" s="73">
        <v>0</v>
      </c>
      <c r="B458" s="46" t="s">
        <v>102</v>
      </c>
      <c r="C458" s="86">
        <v>702</v>
      </c>
      <c r="D458" s="87" t="s">
        <v>192</v>
      </c>
      <c r="E458" s="88">
        <v>620</v>
      </c>
      <c r="F458" s="111"/>
      <c r="G458" s="111"/>
      <c r="H458" s="111"/>
      <c r="I458" s="111"/>
      <c r="J458" s="77"/>
    </row>
    <row r="459" spans="1:10" s="7" customFormat="1" ht="38.25" hidden="1" x14ac:dyDescent="0.2">
      <c r="A459" s="73"/>
      <c r="B459" s="46" t="s">
        <v>219</v>
      </c>
      <c r="C459" s="86">
        <v>702</v>
      </c>
      <c r="D459" s="87" t="s">
        <v>218</v>
      </c>
      <c r="E459" s="88"/>
      <c r="F459" s="111">
        <f t="shared" ref="F459:I460" si="62">F460</f>
        <v>0</v>
      </c>
      <c r="G459" s="111">
        <f t="shared" si="62"/>
        <v>0</v>
      </c>
      <c r="H459" s="111">
        <f t="shared" si="62"/>
        <v>0</v>
      </c>
      <c r="I459" s="111">
        <f t="shared" si="62"/>
        <v>0</v>
      </c>
      <c r="J459" s="77"/>
    </row>
    <row r="460" spans="1:10" s="7" customFormat="1" ht="30" hidden="1" customHeight="1" x14ac:dyDescent="0.2">
      <c r="A460" s="73"/>
      <c r="B460" s="46" t="s">
        <v>101</v>
      </c>
      <c r="C460" s="86">
        <v>702</v>
      </c>
      <c r="D460" s="87" t="s">
        <v>218</v>
      </c>
      <c r="E460" s="88">
        <v>600</v>
      </c>
      <c r="F460" s="111">
        <f t="shared" si="62"/>
        <v>0</v>
      </c>
      <c r="G460" s="111">
        <f t="shared" si="62"/>
        <v>0</v>
      </c>
      <c r="H460" s="111">
        <f t="shared" si="62"/>
        <v>0</v>
      </c>
      <c r="I460" s="111">
        <f t="shared" si="62"/>
        <v>0</v>
      </c>
      <c r="J460" s="77"/>
    </row>
    <row r="461" spans="1:10" s="7" customFormat="1" hidden="1" x14ac:dyDescent="0.2">
      <c r="A461" s="73"/>
      <c r="B461" s="46" t="s">
        <v>102</v>
      </c>
      <c r="C461" s="86">
        <v>702</v>
      </c>
      <c r="D461" s="87" t="s">
        <v>218</v>
      </c>
      <c r="E461" s="88">
        <v>620</v>
      </c>
      <c r="F461" s="111"/>
      <c r="G461" s="111"/>
      <c r="H461" s="111"/>
      <c r="I461" s="111"/>
      <c r="J461" s="77"/>
    </row>
    <row r="462" spans="1:10" ht="51" hidden="1" x14ac:dyDescent="0.2">
      <c r="A462" s="73">
        <v>0</v>
      </c>
      <c r="B462" s="46" t="s">
        <v>186</v>
      </c>
      <c r="C462" s="86">
        <v>702</v>
      </c>
      <c r="D462" s="87" t="s">
        <v>193</v>
      </c>
      <c r="E462" s="88">
        <v>0</v>
      </c>
      <c r="F462" s="111">
        <f>F463</f>
        <v>0</v>
      </c>
      <c r="G462" s="111">
        <f>G463</f>
        <v>0</v>
      </c>
      <c r="H462" s="111">
        <f>H463</f>
        <v>0</v>
      </c>
      <c r="I462" s="111">
        <f>I463</f>
        <v>0</v>
      </c>
    </row>
    <row r="463" spans="1:10" ht="66.75" hidden="1" customHeight="1" x14ac:dyDescent="0.2">
      <c r="A463" s="73">
        <v>0</v>
      </c>
      <c r="B463" s="46" t="s">
        <v>113</v>
      </c>
      <c r="C463" s="86">
        <v>702</v>
      </c>
      <c r="D463" s="87">
        <v>600372000</v>
      </c>
      <c r="E463" s="88">
        <v>0</v>
      </c>
      <c r="F463" s="111">
        <f>F466</f>
        <v>0</v>
      </c>
      <c r="G463" s="111">
        <f>G466</f>
        <v>0</v>
      </c>
      <c r="H463" s="111">
        <f>H466</f>
        <v>0</v>
      </c>
      <c r="I463" s="111">
        <f>I466</f>
        <v>0</v>
      </c>
    </row>
    <row r="464" spans="1:10" ht="51" hidden="1" x14ac:dyDescent="0.2">
      <c r="A464" s="73">
        <v>0</v>
      </c>
      <c r="B464" s="46" t="s">
        <v>113</v>
      </c>
      <c r="C464" s="86">
        <v>702</v>
      </c>
      <c r="D464" s="87" t="s">
        <v>61</v>
      </c>
      <c r="E464" s="88">
        <v>0</v>
      </c>
      <c r="F464" s="111">
        <v>0</v>
      </c>
      <c r="G464" s="111">
        <v>0</v>
      </c>
      <c r="H464" s="111">
        <v>0</v>
      </c>
      <c r="I464" s="111">
        <v>0</v>
      </c>
    </row>
    <row r="465" spans="1:9" ht="51" hidden="1" x14ac:dyDescent="0.2">
      <c r="A465" s="73">
        <v>0</v>
      </c>
      <c r="B465" s="46" t="s">
        <v>113</v>
      </c>
      <c r="C465" s="86">
        <v>702</v>
      </c>
      <c r="D465" s="87" t="s">
        <v>61</v>
      </c>
      <c r="E465" s="88">
        <v>0</v>
      </c>
      <c r="F465" s="111">
        <v>0</v>
      </c>
      <c r="G465" s="111">
        <v>0</v>
      </c>
      <c r="H465" s="111">
        <v>0</v>
      </c>
      <c r="I465" s="111">
        <v>0</v>
      </c>
    </row>
    <row r="466" spans="1:9" ht="40.9" hidden="1" customHeight="1" x14ac:dyDescent="0.2">
      <c r="A466" s="73">
        <v>0</v>
      </c>
      <c r="B466" s="46" t="s">
        <v>147</v>
      </c>
      <c r="C466" s="86">
        <v>702</v>
      </c>
      <c r="D466" s="87" t="s">
        <v>194</v>
      </c>
      <c r="E466" s="88">
        <v>0</v>
      </c>
      <c r="F466" s="111">
        <f t="shared" ref="F466:I467" si="63">F467</f>
        <v>0</v>
      </c>
      <c r="G466" s="111">
        <f t="shared" si="63"/>
        <v>0</v>
      </c>
      <c r="H466" s="111">
        <f t="shared" si="63"/>
        <v>0</v>
      </c>
      <c r="I466" s="111">
        <f t="shared" si="63"/>
        <v>0</v>
      </c>
    </row>
    <row r="467" spans="1:9" ht="29.1" hidden="1" customHeight="1" x14ac:dyDescent="0.2">
      <c r="A467" s="73">
        <v>0</v>
      </c>
      <c r="B467" s="46" t="s">
        <v>101</v>
      </c>
      <c r="C467" s="86">
        <v>702</v>
      </c>
      <c r="D467" s="87" t="s">
        <v>194</v>
      </c>
      <c r="E467" s="88">
        <v>600</v>
      </c>
      <c r="F467" s="111">
        <f t="shared" si="63"/>
        <v>0</v>
      </c>
      <c r="G467" s="111">
        <f t="shared" si="63"/>
        <v>0</v>
      </c>
      <c r="H467" s="111">
        <f t="shared" si="63"/>
        <v>0</v>
      </c>
      <c r="I467" s="111">
        <f t="shared" si="63"/>
        <v>0</v>
      </c>
    </row>
    <row r="468" spans="1:9" hidden="1" x14ac:dyDescent="0.2">
      <c r="A468" s="73">
        <v>0</v>
      </c>
      <c r="B468" s="46" t="s">
        <v>102</v>
      </c>
      <c r="C468" s="86">
        <v>702</v>
      </c>
      <c r="D468" s="87" t="s">
        <v>194</v>
      </c>
      <c r="E468" s="88">
        <v>620</v>
      </c>
      <c r="F468" s="111"/>
      <c r="G468" s="111"/>
      <c r="H468" s="111"/>
      <c r="I468" s="111"/>
    </row>
    <row r="469" spans="1:9" hidden="1" x14ac:dyDescent="0.2">
      <c r="A469" s="73">
        <v>0</v>
      </c>
      <c r="B469" s="46" t="s">
        <v>111</v>
      </c>
      <c r="C469" s="86">
        <v>707</v>
      </c>
      <c r="D469" s="87">
        <v>0</v>
      </c>
      <c r="E469" s="88">
        <v>0</v>
      </c>
      <c r="F469" s="111">
        <v>0</v>
      </c>
      <c r="G469" s="111">
        <v>0</v>
      </c>
      <c r="H469" s="111">
        <v>0</v>
      </c>
      <c r="I469" s="111">
        <v>0</v>
      </c>
    </row>
    <row r="470" spans="1:9" hidden="1" x14ac:dyDescent="0.2">
      <c r="A470" s="73">
        <v>0</v>
      </c>
      <c r="B470" s="46" t="s">
        <v>93</v>
      </c>
      <c r="C470" s="86">
        <v>707</v>
      </c>
      <c r="D470" s="87" t="s">
        <v>20</v>
      </c>
      <c r="E470" s="88">
        <v>0</v>
      </c>
      <c r="F470" s="111">
        <v>0</v>
      </c>
      <c r="G470" s="111">
        <v>0</v>
      </c>
      <c r="H470" s="111">
        <v>0</v>
      </c>
      <c r="I470" s="111">
        <v>0</v>
      </c>
    </row>
    <row r="471" spans="1:9" hidden="1" x14ac:dyDescent="0.2">
      <c r="A471" s="73">
        <v>0</v>
      </c>
      <c r="B471" s="46" t="s">
        <v>93</v>
      </c>
      <c r="C471" s="86">
        <v>707</v>
      </c>
      <c r="D471" s="87" t="s">
        <v>20</v>
      </c>
      <c r="E471" s="88">
        <v>0</v>
      </c>
      <c r="F471" s="111">
        <v>0</v>
      </c>
      <c r="G471" s="111">
        <v>0</v>
      </c>
      <c r="H471" s="111">
        <v>0</v>
      </c>
      <c r="I471" s="111">
        <v>0</v>
      </c>
    </row>
    <row r="472" spans="1:9" hidden="1" x14ac:dyDescent="0.2">
      <c r="A472" s="73">
        <v>0</v>
      </c>
      <c r="B472" s="46" t="s">
        <v>93</v>
      </c>
      <c r="C472" s="86">
        <v>707</v>
      </c>
      <c r="D472" s="87" t="s">
        <v>20</v>
      </c>
      <c r="E472" s="88">
        <v>0</v>
      </c>
      <c r="F472" s="111">
        <v>0</v>
      </c>
      <c r="G472" s="111">
        <v>0</v>
      </c>
      <c r="H472" s="111">
        <v>0</v>
      </c>
      <c r="I472" s="111">
        <v>0</v>
      </c>
    </row>
    <row r="473" spans="1:9" ht="25.5" hidden="1" x14ac:dyDescent="0.2">
      <c r="A473" s="73">
        <v>0</v>
      </c>
      <c r="B473" s="46" t="s">
        <v>81</v>
      </c>
      <c r="C473" s="86">
        <v>707</v>
      </c>
      <c r="D473" s="87" t="s">
        <v>21</v>
      </c>
      <c r="E473" s="88">
        <v>0</v>
      </c>
      <c r="F473" s="111">
        <v>0</v>
      </c>
      <c r="G473" s="111">
        <v>0</v>
      </c>
      <c r="H473" s="111">
        <v>0</v>
      </c>
      <c r="I473" s="111">
        <v>0</v>
      </c>
    </row>
    <row r="474" spans="1:9" ht="51" hidden="1" x14ac:dyDescent="0.2">
      <c r="A474" s="73">
        <v>0</v>
      </c>
      <c r="B474" s="46" t="s">
        <v>148</v>
      </c>
      <c r="C474" s="86">
        <v>707</v>
      </c>
      <c r="D474" s="87" t="s">
        <v>62</v>
      </c>
      <c r="E474" s="88">
        <v>0</v>
      </c>
      <c r="F474" s="111">
        <v>0</v>
      </c>
      <c r="G474" s="111">
        <v>0</v>
      </c>
      <c r="H474" s="111">
        <v>0</v>
      </c>
      <c r="I474" s="111">
        <v>0</v>
      </c>
    </row>
    <row r="475" spans="1:9" ht="51" hidden="1" x14ac:dyDescent="0.2">
      <c r="A475" s="73">
        <v>0</v>
      </c>
      <c r="B475" s="46" t="s">
        <v>148</v>
      </c>
      <c r="C475" s="86">
        <v>707</v>
      </c>
      <c r="D475" s="87" t="s">
        <v>62</v>
      </c>
      <c r="E475" s="88">
        <v>0</v>
      </c>
      <c r="F475" s="111">
        <v>0</v>
      </c>
      <c r="G475" s="111">
        <v>0</v>
      </c>
      <c r="H475" s="111">
        <v>0</v>
      </c>
      <c r="I475" s="111">
        <v>0</v>
      </c>
    </row>
    <row r="476" spans="1:9" ht="38.25" hidden="1" x14ac:dyDescent="0.2">
      <c r="A476" s="73">
        <v>0</v>
      </c>
      <c r="B476" s="46" t="s">
        <v>149</v>
      </c>
      <c r="C476" s="86">
        <v>707</v>
      </c>
      <c r="D476" s="87" t="s">
        <v>63</v>
      </c>
      <c r="E476" s="88">
        <v>0</v>
      </c>
      <c r="F476" s="111">
        <v>0</v>
      </c>
      <c r="G476" s="111">
        <v>0</v>
      </c>
      <c r="H476" s="111">
        <v>0</v>
      </c>
      <c r="I476" s="111">
        <v>0</v>
      </c>
    </row>
    <row r="477" spans="1:9" ht="38.25" hidden="1" x14ac:dyDescent="0.2">
      <c r="A477" s="73">
        <v>0</v>
      </c>
      <c r="B477" s="46" t="s">
        <v>149</v>
      </c>
      <c r="C477" s="86">
        <v>707</v>
      </c>
      <c r="D477" s="87" t="s">
        <v>63</v>
      </c>
      <c r="E477" s="88">
        <v>0</v>
      </c>
      <c r="F477" s="111">
        <v>0</v>
      </c>
      <c r="G477" s="111">
        <v>0</v>
      </c>
      <c r="H477" s="111">
        <v>0</v>
      </c>
      <c r="I477" s="111">
        <v>0</v>
      </c>
    </row>
    <row r="478" spans="1:9" ht="25.5" hidden="1" x14ac:dyDescent="0.2">
      <c r="A478" s="73">
        <v>0</v>
      </c>
      <c r="B478" s="46" t="s">
        <v>101</v>
      </c>
      <c r="C478" s="86">
        <v>707</v>
      </c>
      <c r="D478" s="87" t="s">
        <v>63</v>
      </c>
      <c r="E478" s="88">
        <v>600</v>
      </c>
      <c r="F478" s="111">
        <v>0</v>
      </c>
      <c r="G478" s="111">
        <v>0</v>
      </c>
      <c r="H478" s="111">
        <v>0</v>
      </c>
      <c r="I478" s="111">
        <v>0</v>
      </c>
    </row>
    <row r="479" spans="1:9" ht="37.5" customHeight="1" x14ac:dyDescent="0.2">
      <c r="A479" s="73"/>
      <c r="B479" s="46" t="s">
        <v>313</v>
      </c>
      <c r="C479" s="86">
        <v>702</v>
      </c>
      <c r="D479" s="87">
        <v>4100000000</v>
      </c>
      <c r="E479" s="88"/>
      <c r="F479" s="111">
        <f t="shared" ref="F479:H480" si="64">F480</f>
        <v>146.12100000000001</v>
      </c>
      <c r="G479" s="111">
        <f t="shared" si="64"/>
        <v>0</v>
      </c>
      <c r="H479" s="111">
        <f t="shared" si="64"/>
        <v>0</v>
      </c>
      <c r="I479" s="111"/>
    </row>
    <row r="480" spans="1:9" ht="25.5" x14ac:dyDescent="0.2">
      <c r="A480" s="73"/>
      <c r="B480" s="46" t="s">
        <v>101</v>
      </c>
      <c r="C480" s="86">
        <v>702</v>
      </c>
      <c r="D480" s="87">
        <v>4100000000</v>
      </c>
      <c r="E480" s="88">
        <v>600</v>
      </c>
      <c r="F480" s="111">
        <f t="shared" si="64"/>
        <v>146.12100000000001</v>
      </c>
      <c r="G480" s="111">
        <f t="shared" si="64"/>
        <v>0</v>
      </c>
      <c r="H480" s="111">
        <f t="shared" si="64"/>
        <v>0</v>
      </c>
      <c r="I480" s="111"/>
    </row>
    <row r="481" spans="1:10" s="2" customFormat="1" ht="14.25" customHeight="1" x14ac:dyDescent="0.2">
      <c r="A481" s="73"/>
      <c r="B481" s="46" t="s">
        <v>102</v>
      </c>
      <c r="C481" s="86">
        <v>702</v>
      </c>
      <c r="D481" s="87">
        <v>4100000000</v>
      </c>
      <c r="E481" s="88">
        <v>620</v>
      </c>
      <c r="F481" s="111">
        <v>146.12100000000001</v>
      </c>
      <c r="G481" s="111"/>
      <c r="H481" s="111"/>
      <c r="I481" s="111"/>
      <c r="J481" s="77"/>
    </row>
    <row r="482" spans="1:10" hidden="1" x14ac:dyDescent="0.2">
      <c r="A482" s="73">
        <v>0</v>
      </c>
      <c r="B482" s="46" t="s">
        <v>102</v>
      </c>
      <c r="C482" s="86">
        <v>707</v>
      </c>
      <c r="D482" s="87" t="s">
        <v>63</v>
      </c>
      <c r="E482" s="88">
        <v>620</v>
      </c>
      <c r="F482" s="111">
        <v>0</v>
      </c>
      <c r="G482" s="111">
        <v>0</v>
      </c>
      <c r="H482" s="111">
        <v>0</v>
      </c>
      <c r="I482" s="111">
        <v>0</v>
      </c>
    </row>
    <row r="483" spans="1:10" hidden="1" x14ac:dyDescent="0.2">
      <c r="A483" s="73"/>
      <c r="B483" s="46" t="s">
        <v>93</v>
      </c>
      <c r="C483" s="86">
        <v>702</v>
      </c>
      <c r="D483" s="87">
        <v>9000000000</v>
      </c>
      <c r="E483" s="88"/>
      <c r="F483" s="111">
        <f t="shared" ref="F483:G485" si="65">F484</f>
        <v>0</v>
      </c>
      <c r="G483" s="111">
        <f t="shared" si="65"/>
        <v>0</v>
      </c>
      <c r="H483" s="111"/>
      <c r="I483" s="111"/>
    </row>
    <row r="484" spans="1:10" ht="25.5" hidden="1" x14ac:dyDescent="0.2">
      <c r="A484" s="73"/>
      <c r="B484" s="46" t="s">
        <v>264</v>
      </c>
      <c r="C484" s="86">
        <v>702</v>
      </c>
      <c r="D484" s="87">
        <v>9070000000</v>
      </c>
      <c r="E484" s="88"/>
      <c r="F484" s="111">
        <f t="shared" si="65"/>
        <v>0</v>
      </c>
      <c r="G484" s="111">
        <f t="shared" si="65"/>
        <v>0</v>
      </c>
      <c r="H484" s="111"/>
      <c r="I484" s="111"/>
    </row>
    <row r="485" spans="1:10" ht="25.5" hidden="1" x14ac:dyDescent="0.2">
      <c r="A485" s="73"/>
      <c r="B485" s="46" t="s">
        <v>181</v>
      </c>
      <c r="C485" s="86">
        <v>702</v>
      </c>
      <c r="D485" s="87">
        <v>9070000000</v>
      </c>
      <c r="E485" s="88">
        <v>400</v>
      </c>
      <c r="F485" s="111">
        <f t="shared" si="65"/>
        <v>0</v>
      </c>
      <c r="G485" s="111">
        <f t="shared" si="65"/>
        <v>0</v>
      </c>
      <c r="H485" s="111"/>
      <c r="I485" s="111"/>
    </row>
    <row r="486" spans="1:10" hidden="1" x14ac:dyDescent="0.2">
      <c r="A486" s="73"/>
      <c r="B486" s="46" t="s">
        <v>182</v>
      </c>
      <c r="C486" s="86">
        <v>702</v>
      </c>
      <c r="D486" s="87">
        <v>9070000000</v>
      </c>
      <c r="E486" s="88">
        <v>410</v>
      </c>
      <c r="F486" s="111"/>
      <c r="G486" s="111"/>
      <c r="H486" s="111"/>
      <c r="I486" s="111"/>
    </row>
    <row r="487" spans="1:10" hidden="1" x14ac:dyDescent="0.2">
      <c r="A487" s="124"/>
      <c r="B487" s="47" t="s">
        <v>166</v>
      </c>
      <c r="C487" s="84">
        <v>707</v>
      </c>
      <c r="D487" s="85"/>
      <c r="E487" s="125"/>
      <c r="F487" s="32">
        <f t="shared" ref="F487:I490" si="66">F488</f>
        <v>0</v>
      </c>
      <c r="G487" s="32">
        <f t="shared" si="66"/>
        <v>0</v>
      </c>
      <c r="H487" s="32">
        <f t="shared" si="66"/>
        <v>0</v>
      </c>
      <c r="I487" s="32">
        <f t="shared" si="66"/>
        <v>0</v>
      </c>
    </row>
    <row r="488" spans="1:10" hidden="1" x14ac:dyDescent="0.2">
      <c r="A488" s="73"/>
      <c r="B488" s="46" t="s">
        <v>93</v>
      </c>
      <c r="C488" s="86">
        <v>707</v>
      </c>
      <c r="D488" s="87">
        <v>9000000000</v>
      </c>
      <c r="E488" s="88"/>
      <c r="F488" s="111">
        <f>F489</f>
        <v>0</v>
      </c>
      <c r="G488" s="111">
        <f>G489</f>
        <v>0</v>
      </c>
      <c r="H488" s="111">
        <f>H489</f>
        <v>0</v>
      </c>
      <c r="I488" s="111">
        <f>I489</f>
        <v>0</v>
      </c>
    </row>
    <row r="489" spans="1:10" ht="25.5" hidden="1" x14ac:dyDescent="0.2">
      <c r="A489" s="73"/>
      <c r="B489" s="46" t="s">
        <v>264</v>
      </c>
      <c r="C489" s="86">
        <v>707</v>
      </c>
      <c r="D489" s="87">
        <v>9070000000</v>
      </c>
      <c r="E489" s="88"/>
      <c r="F489" s="111">
        <f t="shared" si="66"/>
        <v>0</v>
      </c>
      <c r="G489" s="111">
        <f t="shared" si="66"/>
        <v>0</v>
      </c>
      <c r="H489" s="111">
        <f t="shared" si="66"/>
        <v>0</v>
      </c>
      <c r="I489" s="111">
        <f t="shared" si="66"/>
        <v>0</v>
      </c>
    </row>
    <row r="490" spans="1:10" ht="25.5" hidden="1" x14ac:dyDescent="0.2">
      <c r="A490" s="73"/>
      <c r="B490" s="46" t="s">
        <v>101</v>
      </c>
      <c r="C490" s="86">
        <v>707</v>
      </c>
      <c r="D490" s="87">
        <v>9070000000</v>
      </c>
      <c r="E490" s="88">
        <v>600</v>
      </c>
      <c r="F490" s="111">
        <f t="shared" si="66"/>
        <v>0</v>
      </c>
      <c r="G490" s="111">
        <f t="shared" si="66"/>
        <v>0</v>
      </c>
      <c r="H490" s="111">
        <f t="shared" si="66"/>
        <v>0</v>
      </c>
      <c r="I490" s="111">
        <f t="shared" si="66"/>
        <v>0</v>
      </c>
    </row>
    <row r="491" spans="1:10" hidden="1" x14ac:dyDescent="0.2">
      <c r="A491" s="73"/>
      <c r="B491" s="46" t="s">
        <v>102</v>
      </c>
      <c r="C491" s="86">
        <v>707</v>
      </c>
      <c r="D491" s="87">
        <v>9070000000</v>
      </c>
      <c r="E491" s="88">
        <v>620</v>
      </c>
      <c r="F491" s="111"/>
      <c r="G491" s="111"/>
      <c r="H491" s="111"/>
      <c r="I491" s="111"/>
    </row>
    <row r="492" spans="1:10" s="62" customFormat="1" x14ac:dyDescent="0.2">
      <c r="A492" s="124"/>
      <c r="B492" s="47" t="s">
        <v>166</v>
      </c>
      <c r="C492" s="84">
        <v>707</v>
      </c>
      <c r="D492" s="85"/>
      <c r="E492" s="125"/>
      <c r="F492" s="32">
        <f t="shared" ref="F492:I493" si="67">F493</f>
        <v>1819.104</v>
      </c>
      <c r="G492" s="32">
        <f t="shared" si="67"/>
        <v>1819.104</v>
      </c>
      <c r="H492" s="32">
        <f t="shared" si="67"/>
        <v>1819.104</v>
      </c>
      <c r="I492" s="32">
        <f t="shared" si="67"/>
        <v>1819.104</v>
      </c>
    </row>
    <row r="493" spans="1:10" s="76" customFormat="1" ht="51" x14ac:dyDescent="0.2">
      <c r="A493" s="73"/>
      <c r="B493" s="46" t="s">
        <v>314</v>
      </c>
      <c r="C493" s="101" t="s">
        <v>281</v>
      </c>
      <c r="D493" s="87" t="s">
        <v>56</v>
      </c>
      <c r="E493" s="88"/>
      <c r="F493" s="111">
        <f>F494</f>
        <v>1819.104</v>
      </c>
      <c r="G493" s="111">
        <f t="shared" si="67"/>
        <v>1819.104</v>
      </c>
      <c r="H493" s="111">
        <f t="shared" si="67"/>
        <v>1819.104</v>
      </c>
      <c r="I493" s="111">
        <f t="shared" si="67"/>
        <v>1819.104</v>
      </c>
      <c r="J493" s="77"/>
    </row>
    <row r="494" spans="1:10" ht="25.5" x14ac:dyDescent="0.2">
      <c r="A494" s="73"/>
      <c r="B494" s="46" t="s">
        <v>101</v>
      </c>
      <c r="C494" s="86">
        <v>707</v>
      </c>
      <c r="D494" s="87" t="s">
        <v>56</v>
      </c>
      <c r="E494" s="88">
        <v>600</v>
      </c>
      <c r="F494" s="111">
        <f t="shared" ref="F494:I494" si="68">F495</f>
        <v>1819.104</v>
      </c>
      <c r="G494" s="111">
        <f t="shared" si="68"/>
        <v>1819.104</v>
      </c>
      <c r="H494" s="111">
        <f t="shared" si="68"/>
        <v>1819.104</v>
      </c>
      <c r="I494" s="111">
        <f t="shared" si="68"/>
        <v>1819.104</v>
      </c>
    </row>
    <row r="495" spans="1:10" x14ac:dyDescent="0.2">
      <c r="A495" s="73"/>
      <c r="B495" s="46" t="s">
        <v>102</v>
      </c>
      <c r="C495" s="86">
        <v>707</v>
      </c>
      <c r="D495" s="87" t="s">
        <v>56</v>
      </c>
      <c r="E495" s="88">
        <v>620</v>
      </c>
      <c r="F495" s="111">
        <v>1819.104</v>
      </c>
      <c r="G495" s="111">
        <v>1819.104</v>
      </c>
      <c r="H495" s="111">
        <v>1819.104</v>
      </c>
      <c r="I495" s="111">
        <v>1819.104</v>
      </c>
    </row>
    <row r="496" spans="1:10" x14ac:dyDescent="0.2">
      <c r="A496" s="73"/>
      <c r="B496" s="47" t="s">
        <v>282</v>
      </c>
      <c r="C496" s="84">
        <v>709</v>
      </c>
      <c r="D496" s="87"/>
      <c r="E496" s="88"/>
      <c r="F496" s="32">
        <f>F497</f>
        <v>27543.385999999999</v>
      </c>
      <c r="G496" s="32">
        <f t="shared" ref="G496:I496" si="69">G497</f>
        <v>21551.274000000001</v>
      </c>
      <c r="H496" s="32">
        <f t="shared" si="69"/>
        <v>19039.106</v>
      </c>
      <c r="I496" s="32">
        <f t="shared" si="69"/>
        <v>15157.24</v>
      </c>
    </row>
    <row r="497" spans="1:9" ht="51" x14ac:dyDescent="0.2">
      <c r="A497" s="73"/>
      <c r="B497" s="46" t="s">
        <v>314</v>
      </c>
      <c r="C497" s="86">
        <v>709</v>
      </c>
      <c r="D497" s="87" t="s">
        <v>56</v>
      </c>
      <c r="E497" s="88"/>
      <c r="F497" s="111">
        <f>F498</f>
        <v>27543.385999999999</v>
      </c>
      <c r="G497" s="111">
        <f t="shared" ref="G497:I497" si="70">G498</f>
        <v>21551.274000000001</v>
      </c>
      <c r="H497" s="111">
        <f t="shared" si="70"/>
        <v>19039.106</v>
      </c>
      <c r="I497" s="111">
        <f t="shared" si="70"/>
        <v>15157.24</v>
      </c>
    </row>
    <row r="498" spans="1:9" ht="25.5" x14ac:dyDescent="0.2">
      <c r="A498" s="73"/>
      <c r="B498" s="46" t="s">
        <v>101</v>
      </c>
      <c r="C498" s="86">
        <v>709</v>
      </c>
      <c r="D498" s="87" t="s">
        <v>56</v>
      </c>
      <c r="E498" s="88">
        <v>600</v>
      </c>
      <c r="F498" s="111">
        <f>F499</f>
        <v>27543.385999999999</v>
      </c>
      <c r="G498" s="111">
        <f t="shared" ref="G498:I498" si="71">G499</f>
        <v>21551.274000000001</v>
      </c>
      <c r="H498" s="111">
        <f t="shared" si="71"/>
        <v>19039.106</v>
      </c>
      <c r="I498" s="111">
        <f t="shared" si="71"/>
        <v>15157.24</v>
      </c>
    </row>
    <row r="499" spans="1:9" x14ac:dyDescent="0.2">
      <c r="A499" s="73"/>
      <c r="B499" s="46" t="s">
        <v>102</v>
      </c>
      <c r="C499" s="86">
        <v>709</v>
      </c>
      <c r="D499" s="87" t="s">
        <v>56</v>
      </c>
      <c r="E499" s="88">
        <v>620</v>
      </c>
      <c r="F499" s="111">
        <v>27543.385999999999</v>
      </c>
      <c r="G499" s="111">
        <v>21551.274000000001</v>
      </c>
      <c r="H499" s="111">
        <v>19039.106</v>
      </c>
      <c r="I499" s="111">
        <v>15157.24</v>
      </c>
    </row>
    <row r="500" spans="1:9" x14ac:dyDescent="0.2">
      <c r="A500" s="73">
        <v>0</v>
      </c>
      <c r="B500" s="47" t="s">
        <v>150</v>
      </c>
      <c r="C500" s="84">
        <v>1001</v>
      </c>
      <c r="D500" s="85">
        <v>0</v>
      </c>
      <c r="E500" s="125">
        <v>0</v>
      </c>
      <c r="F500" s="32">
        <f>F501</f>
        <v>2150.5920000000001</v>
      </c>
      <c r="G500" s="32">
        <v>0</v>
      </c>
      <c r="H500" s="32">
        <f>H501</f>
        <v>2150.5920000000001</v>
      </c>
      <c r="I500" s="32">
        <v>0</v>
      </c>
    </row>
    <row r="501" spans="1:9" ht="51" x14ac:dyDescent="0.2">
      <c r="A501" s="73">
        <v>0</v>
      </c>
      <c r="B501" s="46" t="s">
        <v>310</v>
      </c>
      <c r="C501" s="86">
        <v>1001</v>
      </c>
      <c r="D501" s="87">
        <v>1800000000</v>
      </c>
      <c r="E501" s="88">
        <v>0</v>
      </c>
      <c r="F501" s="111">
        <f>F507</f>
        <v>2150.5920000000001</v>
      </c>
      <c r="G501" s="111">
        <v>0</v>
      </c>
      <c r="H501" s="111">
        <f>H507</f>
        <v>2150.5920000000001</v>
      </c>
      <c r="I501" s="111">
        <v>0</v>
      </c>
    </row>
    <row r="502" spans="1:9" hidden="1" x14ac:dyDescent="0.2">
      <c r="A502" s="73">
        <v>0</v>
      </c>
      <c r="B502" s="46" t="s">
        <v>93</v>
      </c>
      <c r="C502" s="86">
        <v>1001</v>
      </c>
      <c r="D502" s="87" t="s">
        <v>20</v>
      </c>
      <c r="E502" s="88">
        <v>0</v>
      </c>
      <c r="F502" s="111">
        <v>0</v>
      </c>
      <c r="G502" s="111">
        <v>0</v>
      </c>
      <c r="H502" s="111">
        <v>0</v>
      </c>
      <c r="I502" s="111">
        <v>0</v>
      </c>
    </row>
    <row r="503" spans="1:9" hidden="1" x14ac:dyDescent="0.2">
      <c r="A503" s="73">
        <v>0</v>
      </c>
      <c r="B503" s="46" t="s">
        <v>93</v>
      </c>
      <c r="C503" s="86">
        <v>1001</v>
      </c>
      <c r="D503" s="87" t="s">
        <v>20</v>
      </c>
      <c r="E503" s="88">
        <v>0</v>
      </c>
      <c r="F503" s="111">
        <v>0</v>
      </c>
      <c r="G503" s="111">
        <v>0</v>
      </c>
      <c r="H503" s="111">
        <v>0</v>
      </c>
      <c r="I503" s="111">
        <v>0</v>
      </c>
    </row>
    <row r="504" spans="1:9" hidden="1" x14ac:dyDescent="0.2">
      <c r="A504" s="73">
        <v>0</v>
      </c>
      <c r="B504" s="46" t="s">
        <v>151</v>
      </c>
      <c r="C504" s="86">
        <v>1001</v>
      </c>
      <c r="D504" s="87" t="s">
        <v>64</v>
      </c>
      <c r="E504" s="88">
        <v>0</v>
      </c>
      <c r="F504" s="111">
        <v>0</v>
      </c>
      <c r="G504" s="111">
        <v>0</v>
      </c>
      <c r="H504" s="111">
        <v>0</v>
      </c>
      <c r="I504" s="111">
        <v>0</v>
      </c>
    </row>
    <row r="505" spans="1:9" hidden="1" x14ac:dyDescent="0.2">
      <c r="A505" s="73">
        <v>0</v>
      </c>
      <c r="B505" s="46" t="s">
        <v>151</v>
      </c>
      <c r="C505" s="86">
        <v>1001</v>
      </c>
      <c r="D505" s="87" t="s">
        <v>64</v>
      </c>
      <c r="E505" s="88">
        <v>0</v>
      </c>
      <c r="F505" s="111">
        <v>0</v>
      </c>
      <c r="G505" s="111">
        <v>0</v>
      </c>
      <c r="H505" s="111">
        <v>0</v>
      </c>
      <c r="I505" s="111">
        <v>0</v>
      </c>
    </row>
    <row r="506" spans="1:9" hidden="1" x14ac:dyDescent="0.2">
      <c r="A506" s="73">
        <v>0</v>
      </c>
      <c r="B506" s="46" t="s">
        <v>151</v>
      </c>
      <c r="C506" s="86">
        <v>1001</v>
      </c>
      <c r="D506" s="87" t="s">
        <v>64</v>
      </c>
      <c r="E506" s="88">
        <v>0</v>
      </c>
      <c r="F506" s="111">
        <v>0</v>
      </c>
      <c r="G506" s="111">
        <v>0</v>
      </c>
      <c r="H506" s="111">
        <v>0</v>
      </c>
      <c r="I506" s="111">
        <v>0</v>
      </c>
    </row>
    <row r="507" spans="1:9" x14ac:dyDescent="0.2">
      <c r="A507" s="73">
        <v>0</v>
      </c>
      <c r="B507" s="46" t="s">
        <v>120</v>
      </c>
      <c r="C507" s="86">
        <v>1001</v>
      </c>
      <c r="D507" s="87">
        <v>1800000000</v>
      </c>
      <c r="E507" s="88">
        <v>300</v>
      </c>
      <c r="F507" s="111">
        <f>F508</f>
        <v>2150.5920000000001</v>
      </c>
      <c r="G507" s="111">
        <v>0</v>
      </c>
      <c r="H507" s="111">
        <f>H508</f>
        <v>2150.5920000000001</v>
      </c>
      <c r="I507" s="111">
        <v>0</v>
      </c>
    </row>
    <row r="508" spans="1:9" x14ac:dyDescent="0.2">
      <c r="A508" s="73">
        <v>0</v>
      </c>
      <c r="B508" s="46" t="s">
        <v>152</v>
      </c>
      <c r="C508" s="86">
        <v>1001</v>
      </c>
      <c r="D508" s="87">
        <v>1800000000</v>
      </c>
      <c r="E508" s="88">
        <v>310</v>
      </c>
      <c r="F508" s="111">
        <v>2150.5920000000001</v>
      </c>
      <c r="G508" s="111"/>
      <c r="H508" s="111">
        <v>2150.5920000000001</v>
      </c>
      <c r="I508" s="111"/>
    </row>
    <row r="509" spans="1:9" hidden="1" x14ac:dyDescent="0.2">
      <c r="A509" s="73">
        <v>0</v>
      </c>
      <c r="B509" s="47" t="s">
        <v>123</v>
      </c>
      <c r="C509" s="84">
        <v>1004</v>
      </c>
      <c r="D509" s="85">
        <v>0</v>
      </c>
      <c r="E509" s="125">
        <v>0</v>
      </c>
      <c r="F509" s="32">
        <f>F510</f>
        <v>0</v>
      </c>
      <c r="G509" s="32">
        <f>G510</f>
        <v>0</v>
      </c>
      <c r="H509" s="32">
        <f>H510</f>
        <v>0</v>
      </c>
      <c r="I509" s="32">
        <f>I510</f>
        <v>0</v>
      </c>
    </row>
    <row r="510" spans="1:9" ht="25.5" hidden="1" x14ac:dyDescent="0.2">
      <c r="A510" s="73">
        <v>0</v>
      </c>
      <c r="B510" s="46" t="s">
        <v>231</v>
      </c>
      <c r="C510" s="86">
        <v>1004</v>
      </c>
      <c r="D510" s="87" t="s">
        <v>47</v>
      </c>
      <c r="E510" s="88">
        <v>0</v>
      </c>
      <c r="F510" s="111">
        <f>F514</f>
        <v>0</v>
      </c>
      <c r="G510" s="111">
        <f>G514</f>
        <v>0</v>
      </c>
      <c r="H510" s="111">
        <f>H514</f>
        <v>0</v>
      </c>
      <c r="I510" s="111">
        <f>I514</f>
        <v>0</v>
      </c>
    </row>
    <row r="511" spans="1:9" ht="25.5" hidden="1" x14ac:dyDescent="0.2">
      <c r="A511" s="73">
        <v>0</v>
      </c>
      <c r="B511" s="46" t="s">
        <v>135</v>
      </c>
      <c r="C511" s="86">
        <v>1004</v>
      </c>
      <c r="D511" s="87" t="s">
        <v>47</v>
      </c>
      <c r="E511" s="88">
        <v>0</v>
      </c>
      <c r="F511" s="111">
        <v>0</v>
      </c>
      <c r="G511" s="111">
        <v>0</v>
      </c>
      <c r="H511" s="111">
        <v>0</v>
      </c>
      <c r="I511" s="111">
        <v>0</v>
      </c>
    </row>
    <row r="512" spans="1:9" ht="25.5" hidden="1" x14ac:dyDescent="0.2">
      <c r="A512" s="73">
        <v>0</v>
      </c>
      <c r="B512" s="46" t="s">
        <v>135</v>
      </c>
      <c r="C512" s="86">
        <v>1004</v>
      </c>
      <c r="D512" s="87" t="s">
        <v>47</v>
      </c>
      <c r="E512" s="88">
        <v>0</v>
      </c>
      <c r="F512" s="111">
        <v>0</v>
      </c>
      <c r="G512" s="111">
        <v>0</v>
      </c>
      <c r="H512" s="111">
        <v>0</v>
      </c>
      <c r="I512" s="111">
        <v>0</v>
      </c>
    </row>
    <row r="513" spans="1:10" ht="38.25" hidden="1" x14ac:dyDescent="0.2">
      <c r="A513" s="73">
        <v>0</v>
      </c>
      <c r="B513" s="46" t="s">
        <v>167</v>
      </c>
      <c r="C513" s="86">
        <v>1004</v>
      </c>
      <c r="D513" s="87" t="s">
        <v>65</v>
      </c>
      <c r="E513" s="88">
        <v>0</v>
      </c>
      <c r="F513" s="111">
        <v>0</v>
      </c>
      <c r="G513" s="111">
        <v>1</v>
      </c>
      <c r="H513" s="111">
        <v>0</v>
      </c>
      <c r="I513" s="111">
        <v>1</v>
      </c>
    </row>
    <row r="514" spans="1:10" ht="25.5" hidden="1" x14ac:dyDescent="0.2">
      <c r="A514" s="73">
        <v>0</v>
      </c>
      <c r="B514" s="46" t="s">
        <v>74</v>
      </c>
      <c r="C514" s="86">
        <v>1004</v>
      </c>
      <c r="D514" s="87" t="s">
        <v>47</v>
      </c>
      <c r="E514" s="88">
        <v>200</v>
      </c>
      <c r="F514" s="111">
        <f>F515</f>
        <v>0</v>
      </c>
      <c r="G514" s="111">
        <f>G515</f>
        <v>0</v>
      </c>
      <c r="H514" s="111">
        <f>H515</f>
        <v>0</v>
      </c>
      <c r="I514" s="111">
        <f>I515</f>
        <v>0</v>
      </c>
    </row>
    <row r="515" spans="1:10" s="12" customFormat="1" ht="25.5" hidden="1" x14ac:dyDescent="0.2">
      <c r="A515" s="73">
        <v>0</v>
      </c>
      <c r="B515" s="46" t="s">
        <v>75</v>
      </c>
      <c r="C515" s="86">
        <v>1004</v>
      </c>
      <c r="D515" s="87" t="s">
        <v>47</v>
      </c>
      <c r="E515" s="88">
        <v>240</v>
      </c>
      <c r="F515" s="111"/>
      <c r="G515" s="111"/>
      <c r="H515" s="111"/>
      <c r="I515" s="111"/>
      <c r="J515" s="77"/>
    </row>
    <row r="516" spans="1:10" hidden="1" x14ac:dyDescent="0.2">
      <c r="A516" s="124"/>
      <c r="B516" s="47" t="s">
        <v>128</v>
      </c>
      <c r="C516" s="84" t="s">
        <v>42</v>
      </c>
      <c r="D516" s="85"/>
      <c r="E516" s="125"/>
      <c r="F516" s="32">
        <f t="shared" ref="F516:I522" si="72">F517</f>
        <v>15433.42</v>
      </c>
      <c r="G516" s="32">
        <f t="shared" si="72"/>
        <v>7716.71</v>
      </c>
      <c r="H516" s="32">
        <f t="shared" si="72"/>
        <v>15433.42</v>
      </c>
      <c r="I516" s="32">
        <f t="shared" si="72"/>
        <v>7716.71</v>
      </c>
    </row>
    <row r="517" spans="1:10" hidden="1" x14ac:dyDescent="0.2">
      <c r="A517" s="124"/>
      <c r="B517" s="47" t="s">
        <v>129</v>
      </c>
      <c r="C517" s="84">
        <v>1101</v>
      </c>
      <c r="D517" s="85"/>
      <c r="E517" s="125"/>
      <c r="F517" s="32">
        <f t="shared" si="72"/>
        <v>15433.42</v>
      </c>
      <c r="G517" s="32">
        <f t="shared" si="72"/>
        <v>7716.71</v>
      </c>
      <c r="H517" s="32">
        <f t="shared" si="72"/>
        <v>15433.42</v>
      </c>
      <c r="I517" s="32">
        <f t="shared" si="72"/>
        <v>7716.71</v>
      </c>
    </row>
    <row r="518" spans="1:10" ht="44.25" hidden="1" customHeight="1" x14ac:dyDescent="0.2">
      <c r="A518" s="73"/>
      <c r="B518" s="46" t="s">
        <v>203</v>
      </c>
      <c r="C518" s="86">
        <v>1101</v>
      </c>
      <c r="D518" s="87">
        <v>900000000</v>
      </c>
      <c r="E518" s="88"/>
      <c r="F518" s="111">
        <f>F519+F523</f>
        <v>15433.42</v>
      </c>
      <c r="G518" s="111">
        <f>G519+G523</f>
        <v>7716.71</v>
      </c>
      <c r="H518" s="111">
        <f>H519+H523</f>
        <v>15433.42</v>
      </c>
      <c r="I518" s="111">
        <f>I519+I523</f>
        <v>7716.71</v>
      </c>
    </row>
    <row r="519" spans="1:10" ht="106.5" hidden="1" customHeight="1" x14ac:dyDescent="0.2">
      <c r="A519" s="73"/>
      <c r="B519" s="46" t="s">
        <v>107</v>
      </c>
      <c r="C519" s="86">
        <v>1101</v>
      </c>
      <c r="D519" s="87" t="s">
        <v>222</v>
      </c>
      <c r="E519" s="88"/>
      <c r="F519" s="111">
        <f t="shared" si="72"/>
        <v>7716.71</v>
      </c>
      <c r="G519" s="111"/>
      <c r="H519" s="111">
        <f t="shared" si="72"/>
        <v>7716.71</v>
      </c>
      <c r="I519" s="111"/>
    </row>
    <row r="520" spans="1:10" ht="38.25" hidden="1" x14ac:dyDescent="0.2">
      <c r="A520" s="73"/>
      <c r="B520" s="46" t="s">
        <v>223</v>
      </c>
      <c r="C520" s="86">
        <v>1101</v>
      </c>
      <c r="D520" s="87" t="s">
        <v>221</v>
      </c>
      <c r="E520" s="88"/>
      <c r="F520" s="111">
        <f t="shared" si="72"/>
        <v>7716.71</v>
      </c>
      <c r="G520" s="111"/>
      <c r="H520" s="111">
        <f t="shared" si="72"/>
        <v>7716.71</v>
      </c>
      <c r="I520" s="111"/>
    </row>
    <row r="521" spans="1:10" ht="25.5" hidden="1" x14ac:dyDescent="0.2">
      <c r="A521" s="73"/>
      <c r="B521" s="46" t="s">
        <v>125</v>
      </c>
      <c r="C521" s="86">
        <v>1101</v>
      </c>
      <c r="D521" s="87" t="s">
        <v>221</v>
      </c>
      <c r="E521" s="88">
        <v>400</v>
      </c>
      <c r="F521" s="111">
        <f t="shared" si="72"/>
        <v>7716.71</v>
      </c>
      <c r="G521" s="111"/>
      <c r="H521" s="111">
        <f t="shared" si="72"/>
        <v>7716.71</v>
      </c>
      <c r="I521" s="111"/>
    </row>
    <row r="522" spans="1:10" s="12" customFormat="1" x14ac:dyDescent="0.2">
      <c r="A522" s="73"/>
      <c r="B522" s="69" t="s">
        <v>123</v>
      </c>
      <c r="C522" s="84">
        <v>1004</v>
      </c>
      <c r="D522" s="85"/>
      <c r="E522" s="125"/>
      <c r="F522" s="32">
        <f>F523</f>
        <v>7716.71</v>
      </c>
      <c r="G522" s="32">
        <f t="shared" ref="G522" si="73">G523</f>
        <v>7716.71</v>
      </c>
      <c r="H522" s="32">
        <f t="shared" si="72"/>
        <v>7716.71</v>
      </c>
      <c r="I522" s="32">
        <f t="shared" si="72"/>
        <v>7716.71</v>
      </c>
      <c r="J522" s="77"/>
    </row>
    <row r="523" spans="1:10" s="12" customFormat="1" ht="25.5" x14ac:dyDescent="0.2">
      <c r="A523" s="73"/>
      <c r="B523" s="71" t="s">
        <v>311</v>
      </c>
      <c r="C523" s="86">
        <v>1004</v>
      </c>
      <c r="D523" s="87">
        <v>1400000000</v>
      </c>
      <c r="E523" s="88"/>
      <c r="F523" s="111">
        <f t="shared" ref="F523:I524" si="74">F524</f>
        <v>7716.71</v>
      </c>
      <c r="G523" s="111">
        <f t="shared" si="74"/>
        <v>7716.71</v>
      </c>
      <c r="H523" s="111">
        <f t="shared" si="74"/>
        <v>7716.71</v>
      </c>
      <c r="I523" s="111">
        <f t="shared" si="74"/>
        <v>7716.71</v>
      </c>
      <c r="J523" s="77"/>
    </row>
    <row r="524" spans="1:10" s="12" customFormat="1" ht="25.5" x14ac:dyDescent="0.2">
      <c r="A524" s="73"/>
      <c r="B524" s="71" t="s">
        <v>74</v>
      </c>
      <c r="C524" s="86">
        <v>1004</v>
      </c>
      <c r="D524" s="87">
        <v>1400000000</v>
      </c>
      <c r="E524" s="88">
        <v>200</v>
      </c>
      <c r="F524" s="111">
        <f t="shared" si="74"/>
        <v>7716.71</v>
      </c>
      <c r="G524" s="111">
        <f t="shared" si="74"/>
        <v>7716.71</v>
      </c>
      <c r="H524" s="111">
        <f t="shared" si="74"/>
        <v>7716.71</v>
      </c>
      <c r="I524" s="111">
        <f t="shared" si="74"/>
        <v>7716.71</v>
      </c>
      <c r="J524" s="77"/>
    </row>
    <row r="525" spans="1:10" s="12" customFormat="1" ht="25.5" x14ac:dyDescent="0.2">
      <c r="A525" s="73"/>
      <c r="B525" s="71" t="s">
        <v>75</v>
      </c>
      <c r="C525" s="86">
        <v>1004</v>
      </c>
      <c r="D525" s="87">
        <v>1400000000</v>
      </c>
      <c r="E525" s="88">
        <v>240</v>
      </c>
      <c r="F525" s="111">
        <v>7716.71</v>
      </c>
      <c r="G525" s="111">
        <v>7716.71</v>
      </c>
      <c r="H525" s="111">
        <v>7716.71</v>
      </c>
      <c r="I525" s="111">
        <v>7716.71</v>
      </c>
      <c r="J525" s="77"/>
    </row>
    <row r="526" spans="1:10" x14ac:dyDescent="0.2">
      <c r="A526" s="73">
        <v>0</v>
      </c>
      <c r="B526" s="47" t="s">
        <v>154</v>
      </c>
      <c r="C526" s="84">
        <v>1202</v>
      </c>
      <c r="D526" s="85">
        <v>0</v>
      </c>
      <c r="E526" s="125">
        <v>0</v>
      </c>
      <c r="F526" s="32">
        <f>F527</f>
        <v>566.36099999999999</v>
      </c>
      <c r="G526" s="32">
        <f>G527</f>
        <v>0</v>
      </c>
      <c r="H526" s="32">
        <f>H527</f>
        <v>566.36099999999999</v>
      </c>
      <c r="I526" s="32">
        <f>I527</f>
        <v>0</v>
      </c>
    </row>
    <row r="527" spans="1:10" ht="25.5" customHeight="1" x14ac:dyDescent="0.2">
      <c r="A527" s="73">
        <v>0</v>
      </c>
      <c r="B527" s="46" t="s">
        <v>312</v>
      </c>
      <c r="C527" s="86">
        <v>1202</v>
      </c>
      <c r="D527" s="87" t="s">
        <v>66</v>
      </c>
      <c r="E527" s="88">
        <v>0</v>
      </c>
      <c r="F527" s="111">
        <f>F534</f>
        <v>566.36099999999999</v>
      </c>
      <c r="G527" s="111">
        <v>0</v>
      </c>
      <c r="H527" s="111">
        <f>H534</f>
        <v>566.36099999999999</v>
      </c>
      <c r="I527" s="111">
        <v>0</v>
      </c>
    </row>
    <row r="528" spans="1:10" ht="25.5" hidden="1" x14ac:dyDescent="0.2">
      <c r="A528" s="73">
        <v>0</v>
      </c>
      <c r="B528" s="46" t="s">
        <v>155</v>
      </c>
      <c r="C528" s="86">
        <v>1202</v>
      </c>
      <c r="D528" s="87" t="s">
        <v>66</v>
      </c>
      <c r="E528" s="88">
        <v>0</v>
      </c>
      <c r="F528" s="111">
        <v>0</v>
      </c>
      <c r="G528" s="111">
        <v>0</v>
      </c>
      <c r="H528" s="111">
        <v>0</v>
      </c>
      <c r="I528" s="111">
        <v>0</v>
      </c>
    </row>
    <row r="529" spans="1:10" ht="25.5" hidden="1" x14ac:dyDescent="0.2">
      <c r="A529" s="73">
        <v>0</v>
      </c>
      <c r="B529" s="46" t="s">
        <v>155</v>
      </c>
      <c r="C529" s="86">
        <v>1202</v>
      </c>
      <c r="D529" s="87" t="s">
        <v>66</v>
      </c>
      <c r="E529" s="88">
        <v>0</v>
      </c>
      <c r="F529" s="111">
        <v>0</v>
      </c>
      <c r="G529" s="111">
        <v>0</v>
      </c>
      <c r="H529" s="111">
        <v>0</v>
      </c>
      <c r="I529" s="111">
        <v>0</v>
      </c>
    </row>
    <row r="530" spans="1:10" ht="38.25" hidden="1" x14ac:dyDescent="0.2">
      <c r="A530" s="73">
        <v>0</v>
      </c>
      <c r="B530" s="46" t="s">
        <v>100</v>
      </c>
      <c r="C530" s="86">
        <v>1202</v>
      </c>
      <c r="D530" s="87" t="s">
        <v>67</v>
      </c>
      <c r="E530" s="88">
        <v>0</v>
      </c>
      <c r="F530" s="111">
        <v>0</v>
      </c>
      <c r="G530" s="111">
        <v>0</v>
      </c>
      <c r="H530" s="111">
        <v>0</v>
      </c>
      <c r="I530" s="111">
        <v>0</v>
      </c>
    </row>
    <row r="531" spans="1:10" ht="38.25" hidden="1" x14ac:dyDescent="0.2">
      <c r="A531" s="73">
        <v>0</v>
      </c>
      <c r="B531" s="46" t="s">
        <v>100</v>
      </c>
      <c r="C531" s="86">
        <v>1202</v>
      </c>
      <c r="D531" s="87" t="s">
        <v>67</v>
      </c>
      <c r="E531" s="88">
        <v>0</v>
      </c>
      <c r="F531" s="111">
        <v>0</v>
      </c>
      <c r="G531" s="111">
        <v>0</v>
      </c>
      <c r="H531" s="111">
        <v>0</v>
      </c>
      <c r="I531" s="111">
        <v>0</v>
      </c>
    </row>
    <row r="532" spans="1:10" ht="38.25" hidden="1" x14ac:dyDescent="0.2">
      <c r="A532" s="73">
        <v>0</v>
      </c>
      <c r="B532" s="46" t="s">
        <v>100</v>
      </c>
      <c r="C532" s="86">
        <v>1202</v>
      </c>
      <c r="D532" s="87" t="s">
        <v>67</v>
      </c>
      <c r="E532" s="88">
        <v>0</v>
      </c>
      <c r="F532" s="111">
        <v>0</v>
      </c>
      <c r="G532" s="111">
        <v>0</v>
      </c>
      <c r="H532" s="111">
        <v>0</v>
      </c>
      <c r="I532" s="111">
        <v>0</v>
      </c>
    </row>
    <row r="533" spans="1:10" ht="38.25" hidden="1" x14ac:dyDescent="0.2">
      <c r="A533" s="73">
        <v>0</v>
      </c>
      <c r="B533" s="46" t="s">
        <v>100</v>
      </c>
      <c r="C533" s="86">
        <v>1202</v>
      </c>
      <c r="D533" s="87" t="s">
        <v>67</v>
      </c>
      <c r="E533" s="88">
        <v>0</v>
      </c>
      <c r="F533" s="111">
        <v>0</v>
      </c>
      <c r="G533" s="111">
        <v>0</v>
      </c>
      <c r="H533" s="111">
        <v>0</v>
      </c>
      <c r="I533" s="111">
        <v>0</v>
      </c>
    </row>
    <row r="534" spans="1:10" ht="25.5" x14ac:dyDescent="0.2">
      <c r="A534" s="73">
        <v>0</v>
      </c>
      <c r="B534" s="46" t="s">
        <v>101</v>
      </c>
      <c r="C534" s="86">
        <v>1202</v>
      </c>
      <c r="D534" s="87" t="s">
        <v>66</v>
      </c>
      <c r="E534" s="88">
        <v>600</v>
      </c>
      <c r="F534" s="111">
        <f>F535</f>
        <v>566.36099999999999</v>
      </c>
      <c r="G534" s="111">
        <v>0</v>
      </c>
      <c r="H534" s="111">
        <f>H535</f>
        <v>566.36099999999999</v>
      </c>
      <c r="I534" s="111">
        <v>0</v>
      </c>
    </row>
    <row r="535" spans="1:10" ht="13.5" customHeight="1" x14ac:dyDescent="0.2">
      <c r="A535" s="73">
        <v>0</v>
      </c>
      <c r="B535" s="46" t="s">
        <v>102</v>
      </c>
      <c r="C535" s="86">
        <v>1202</v>
      </c>
      <c r="D535" s="87" t="s">
        <v>66</v>
      </c>
      <c r="E535" s="88">
        <v>620</v>
      </c>
      <c r="F535" s="111">
        <v>566.36099999999999</v>
      </c>
      <c r="G535" s="111"/>
      <c r="H535" s="111">
        <v>566.36099999999999</v>
      </c>
      <c r="I535" s="111"/>
    </row>
    <row r="536" spans="1:10" ht="13.5" customHeight="1" x14ac:dyDescent="0.2">
      <c r="A536" s="124">
        <v>978</v>
      </c>
      <c r="B536" s="126" t="s">
        <v>283</v>
      </c>
      <c r="C536" s="125"/>
      <c r="D536" s="125"/>
      <c r="E536" s="125"/>
      <c r="F536" s="32">
        <f>F537</f>
        <v>1413.732</v>
      </c>
      <c r="G536" s="32">
        <f t="shared" ref="G536:I538" si="75">G537</f>
        <v>0</v>
      </c>
      <c r="H536" s="32">
        <f t="shared" si="75"/>
        <v>1413.732</v>
      </c>
      <c r="I536" s="83">
        <f t="shared" si="75"/>
        <v>0</v>
      </c>
    </row>
    <row r="537" spans="1:10" ht="23.25" customHeight="1" x14ac:dyDescent="0.2">
      <c r="A537" s="124"/>
      <c r="B537" s="47" t="s">
        <v>78</v>
      </c>
      <c r="C537" s="102">
        <v>106</v>
      </c>
      <c r="D537" s="125"/>
      <c r="E537" s="125"/>
      <c r="F537" s="32">
        <f>F538</f>
        <v>1413.732</v>
      </c>
      <c r="G537" s="32">
        <f t="shared" si="75"/>
        <v>0</v>
      </c>
      <c r="H537" s="32">
        <f t="shared" si="75"/>
        <v>1413.732</v>
      </c>
      <c r="I537" s="83">
        <f t="shared" si="75"/>
        <v>0</v>
      </c>
    </row>
    <row r="538" spans="1:10" ht="38.25" x14ac:dyDescent="0.2">
      <c r="A538" s="73"/>
      <c r="B538" s="46" t="s">
        <v>321</v>
      </c>
      <c r="C538" s="103">
        <v>106</v>
      </c>
      <c r="D538" s="88">
        <v>4900000000</v>
      </c>
      <c r="E538" s="88"/>
      <c r="F538" s="111">
        <f>F539+F541</f>
        <v>1413.732</v>
      </c>
      <c r="G538" s="111">
        <f t="shared" ref="G538:H538" si="76">G539+G541</f>
        <v>0</v>
      </c>
      <c r="H538" s="111">
        <f t="shared" si="76"/>
        <v>1413.732</v>
      </c>
      <c r="I538" s="110">
        <f t="shared" si="75"/>
        <v>0</v>
      </c>
    </row>
    <row r="539" spans="1:10" ht="48" customHeight="1" x14ac:dyDescent="0.2">
      <c r="A539" s="124"/>
      <c r="B539" s="46" t="s">
        <v>72</v>
      </c>
      <c r="C539" s="103">
        <v>106</v>
      </c>
      <c r="D539" s="88">
        <v>4900000000</v>
      </c>
      <c r="E539" s="88">
        <v>100</v>
      </c>
      <c r="F539" s="111">
        <f>F540</f>
        <v>1395.232</v>
      </c>
      <c r="G539" s="111">
        <f t="shared" ref="G539:I541" si="77">G540</f>
        <v>0</v>
      </c>
      <c r="H539" s="111">
        <f t="shared" si="77"/>
        <v>1395.232</v>
      </c>
      <c r="I539" s="110">
        <f t="shared" si="77"/>
        <v>0</v>
      </c>
    </row>
    <row r="540" spans="1:10" ht="11.25" customHeight="1" x14ac:dyDescent="0.2">
      <c r="A540" s="75"/>
      <c r="B540" s="46" t="s">
        <v>73</v>
      </c>
      <c r="C540" s="103">
        <v>106</v>
      </c>
      <c r="D540" s="88">
        <v>4900000000</v>
      </c>
      <c r="E540" s="88">
        <v>120</v>
      </c>
      <c r="F540" s="111">
        <v>1395.232</v>
      </c>
      <c r="G540" s="111"/>
      <c r="H540" s="111">
        <v>1395.232</v>
      </c>
      <c r="I540" s="110"/>
    </row>
    <row r="541" spans="1:10" ht="24.75" customHeight="1" x14ac:dyDescent="0.2">
      <c r="A541" s="124"/>
      <c r="B541" s="71" t="s">
        <v>74</v>
      </c>
      <c r="C541" s="103">
        <v>106</v>
      </c>
      <c r="D541" s="88">
        <v>4900000000</v>
      </c>
      <c r="E541" s="88">
        <v>200</v>
      </c>
      <c r="F541" s="111">
        <f>F542</f>
        <v>18.5</v>
      </c>
      <c r="G541" s="111">
        <f t="shared" si="77"/>
        <v>0</v>
      </c>
      <c r="H541" s="111">
        <f t="shared" si="77"/>
        <v>18.5</v>
      </c>
      <c r="I541" s="110">
        <f t="shared" si="77"/>
        <v>0</v>
      </c>
    </row>
    <row r="542" spans="1:10" ht="27" customHeight="1" x14ac:dyDescent="0.2">
      <c r="A542" s="75"/>
      <c r="B542" s="71" t="s">
        <v>75</v>
      </c>
      <c r="C542" s="103">
        <v>106</v>
      </c>
      <c r="D542" s="88">
        <v>4900000000</v>
      </c>
      <c r="E542" s="88">
        <v>240</v>
      </c>
      <c r="F542" s="111">
        <v>18.5</v>
      </c>
      <c r="G542" s="111"/>
      <c r="H542" s="111">
        <v>18.5</v>
      </c>
      <c r="I542" s="110"/>
    </row>
    <row r="543" spans="1:10" ht="12.75" customHeight="1" x14ac:dyDescent="0.2">
      <c r="A543" s="138" t="s">
        <v>268</v>
      </c>
      <c r="B543" s="139"/>
      <c r="C543" s="139"/>
      <c r="D543" s="139"/>
      <c r="E543" s="140"/>
      <c r="F543" s="32">
        <v>6707.1540000000005</v>
      </c>
      <c r="G543" s="32"/>
      <c r="H543" s="32">
        <v>12307.154</v>
      </c>
      <c r="I543" s="111"/>
    </row>
    <row r="544" spans="1:10" ht="12.75" customHeight="1" x14ac:dyDescent="0.2">
      <c r="A544" s="130" t="s">
        <v>8</v>
      </c>
      <c r="B544" s="131"/>
      <c r="C544" s="131"/>
      <c r="D544" s="131"/>
      <c r="E544" s="132"/>
      <c r="F544" s="32">
        <f>F15+F67+F258+F536+F543</f>
        <v>273547.66200000001</v>
      </c>
      <c r="G544" s="32">
        <f>G15+G67+G258+G536+G543</f>
        <v>45061.712999999996</v>
      </c>
      <c r="H544" s="32">
        <f>H15+H67+H258+H536+H543</f>
        <v>267429.37</v>
      </c>
      <c r="I544" s="32">
        <f>I15+I67+I258+I536+I543</f>
        <v>38512.803999999996</v>
      </c>
      <c r="J544" s="77" t="s">
        <v>357</v>
      </c>
    </row>
    <row r="545" spans="1:10" hidden="1" x14ac:dyDescent="0.2">
      <c r="A545" s="73">
        <v>0</v>
      </c>
      <c r="B545" s="46" t="s">
        <v>156</v>
      </c>
      <c r="C545" s="86">
        <v>0</v>
      </c>
      <c r="D545" s="87">
        <v>0</v>
      </c>
      <c r="E545" s="88">
        <v>0</v>
      </c>
      <c r="F545" s="111">
        <v>0</v>
      </c>
      <c r="G545" s="111">
        <v>0</v>
      </c>
    </row>
    <row r="546" spans="1:10" hidden="1" x14ac:dyDescent="0.2">
      <c r="A546" s="73">
        <v>0</v>
      </c>
      <c r="B546" s="46" t="s">
        <v>156</v>
      </c>
      <c r="C546" s="86">
        <v>0</v>
      </c>
      <c r="D546" s="87">
        <v>0</v>
      </c>
      <c r="E546" s="88">
        <v>0</v>
      </c>
      <c r="F546" s="111">
        <v>0</v>
      </c>
      <c r="G546" s="111">
        <v>0</v>
      </c>
    </row>
    <row r="547" spans="1:10" hidden="1" x14ac:dyDescent="0.2">
      <c r="A547" s="73">
        <v>0</v>
      </c>
      <c r="B547" s="46" t="s">
        <v>156</v>
      </c>
      <c r="C547" s="86">
        <v>0</v>
      </c>
      <c r="D547" s="87">
        <v>0</v>
      </c>
      <c r="E547" s="88">
        <v>0</v>
      </c>
      <c r="F547" s="111">
        <v>0</v>
      </c>
      <c r="G547" s="111">
        <v>0</v>
      </c>
    </row>
    <row r="548" spans="1:10" hidden="1" x14ac:dyDescent="0.2">
      <c r="A548" s="73">
        <v>0</v>
      </c>
      <c r="B548" s="46" t="s">
        <v>156</v>
      </c>
      <c r="C548" s="86">
        <v>0</v>
      </c>
      <c r="D548" s="87">
        <v>0</v>
      </c>
      <c r="E548" s="88">
        <v>0</v>
      </c>
      <c r="F548" s="111">
        <v>0</v>
      </c>
      <c r="G548" s="111">
        <v>0</v>
      </c>
    </row>
    <row r="549" spans="1:10" hidden="1" x14ac:dyDescent="0.2">
      <c r="A549" s="73">
        <v>0</v>
      </c>
      <c r="B549" s="46" t="s">
        <v>156</v>
      </c>
      <c r="C549" s="86">
        <v>0</v>
      </c>
      <c r="D549" s="87">
        <v>0</v>
      </c>
      <c r="E549" s="88">
        <v>0</v>
      </c>
      <c r="F549" s="111">
        <v>0</v>
      </c>
      <c r="G549" s="111">
        <v>0</v>
      </c>
    </row>
    <row r="550" spans="1:10" hidden="1" x14ac:dyDescent="0.2">
      <c r="A550" s="73">
        <v>0</v>
      </c>
      <c r="B550" s="46" t="s">
        <v>156</v>
      </c>
      <c r="C550" s="86">
        <v>0</v>
      </c>
      <c r="D550" s="87">
        <v>0</v>
      </c>
      <c r="E550" s="88">
        <v>0</v>
      </c>
      <c r="F550" s="111">
        <v>0</v>
      </c>
      <c r="G550" s="111">
        <v>0</v>
      </c>
    </row>
    <row r="551" spans="1:10" hidden="1" x14ac:dyDescent="0.2">
      <c r="A551" s="73">
        <v>0</v>
      </c>
      <c r="B551" s="46" t="s">
        <v>156</v>
      </c>
      <c r="C551" s="86">
        <v>0</v>
      </c>
      <c r="D551" s="87">
        <v>0</v>
      </c>
      <c r="E551" s="88">
        <v>0</v>
      </c>
      <c r="F551" s="111">
        <v>0</v>
      </c>
      <c r="G551" s="111">
        <v>0</v>
      </c>
    </row>
    <row r="552" spans="1:10" hidden="1" x14ac:dyDescent="0.2">
      <c r="A552" s="73">
        <v>0</v>
      </c>
      <c r="B552" s="46" t="s">
        <v>156</v>
      </c>
      <c r="C552" s="86">
        <v>0</v>
      </c>
      <c r="D552" s="87">
        <v>0</v>
      </c>
      <c r="E552" s="88">
        <v>0</v>
      </c>
      <c r="F552" s="111">
        <v>0</v>
      </c>
      <c r="G552" s="111">
        <v>0</v>
      </c>
    </row>
    <row r="553" spans="1:10" hidden="1" x14ac:dyDescent="0.2">
      <c r="A553" s="73">
        <v>0</v>
      </c>
      <c r="B553" s="46" t="s">
        <v>156</v>
      </c>
      <c r="C553" s="86">
        <v>0</v>
      </c>
      <c r="D553" s="87">
        <v>0</v>
      </c>
      <c r="E553" s="88">
        <v>0</v>
      </c>
      <c r="F553" s="111">
        <v>0</v>
      </c>
      <c r="G553" s="111">
        <v>0</v>
      </c>
    </row>
    <row r="554" spans="1:10" hidden="1" x14ac:dyDescent="0.2">
      <c r="A554" s="73">
        <v>0</v>
      </c>
      <c r="B554" s="46" t="s">
        <v>156</v>
      </c>
      <c r="C554" s="86">
        <v>0</v>
      </c>
      <c r="D554" s="87">
        <v>0</v>
      </c>
      <c r="E554" s="88">
        <v>0</v>
      </c>
      <c r="F554" s="111">
        <v>0</v>
      </c>
      <c r="G554" s="111">
        <v>0</v>
      </c>
    </row>
    <row r="555" spans="1:10" x14ac:dyDescent="0.2">
      <c r="F555" s="116">
        <f>F15+F67+F258+F536</f>
        <v>266840.50800000003</v>
      </c>
      <c r="G555" s="116"/>
      <c r="H555" s="116">
        <f>H15+H67+H258+H536</f>
        <v>255122.21600000001</v>
      </c>
      <c r="I555" s="116"/>
      <c r="J555" s="116">
        <f>J15+J67+J258+J536</f>
        <v>0</v>
      </c>
    </row>
    <row r="556" spans="1:10" x14ac:dyDescent="0.2">
      <c r="G556" s="116"/>
      <c r="I556" s="116"/>
    </row>
    <row r="557" spans="1:10" x14ac:dyDescent="0.2">
      <c r="F557" s="116"/>
      <c r="G557" s="116"/>
      <c r="H557" s="116"/>
    </row>
    <row r="558" spans="1:10" x14ac:dyDescent="0.2">
      <c r="F558" s="113">
        <f>F544</f>
        <v>273547.66200000001</v>
      </c>
      <c r="G558" s="62"/>
      <c r="H558" s="113">
        <f>H544</f>
        <v>267429.37</v>
      </c>
    </row>
    <row r="559" spans="1:10" x14ac:dyDescent="0.2">
      <c r="E559" s="115" t="s">
        <v>279</v>
      </c>
      <c r="F559" s="77">
        <v>3270.7629999999999</v>
      </c>
      <c r="H559" s="77">
        <v>3270.7629999999999</v>
      </c>
    </row>
    <row r="560" spans="1:10" x14ac:dyDescent="0.2">
      <c r="E560" s="115" t="s">
        <v>280</v>
      </c>
      <c r="F560" s="116">
        <f>G544</f>
        <v>45061.712999999996</v>
      </c>
      <c r="H560" s="116">
        <f>I544</f>
        <v>38512.803999999996</v>
      </c>
    </row>
    <row r="561" spans="6:8" x14ac:dyDescent="0.2">
      <c r="F561" s="116">
        <f>F558-F559-F560</f>
        <v>225215.18600000005</v>
      </c>
      <c r="G561" s="116">
        <f t="shared" ref="G561:H561" si="78">G558-G559-G560</f>
        <v>0</v>
      </c>
      <c r="H561" s="116">
        <f t="shared" si="78"/>
        <v>225645.80300000001</v>
      </c>
    </row>
    <row r="562" spans="6:8" x14ac:dyDescent="0.2">
      <c r="F562" s="116">
        <f>F561*2.5/100</f>
        <v>5630.3796500000008</v>
      </c>
      <c r="G562" s="116"/>
      <c r="H562" s="116">
        <f>H561*5/100</f>
        <v>11282.290150000001</v>
      </c>
    </row>
    <row r="563" spans="6:8" x14ac:dyDescent="0.2">
      <c r="F563" s="116"/>
      <c r="G563" s="116"/>
      <c r="H563" s="116"/>
    </row>
    <row r="565" spans="6:8" x14ac:dyDescent="0.2">
      <c r="F565" s="116"/>
      <c r="G565" s="116">
        <f t="shared" ref="G565" si="79">G558-G564</f>
        <v>0</v>
      </c>
      <c r="H565" s="116"/>
    </row>
    <row r="566" spans="6:8" x14ac:dyDescent="0.2">
      <c r="F566" s="116"/>
      <c r="G566" s="116"/>
      <c r="H566" s="116"/>
    </row>
    <row r="569" spans="6:8" x14ac:dyDescent="0.2">
      <c r="F569" s="116"/>
      <c r="H569" s="116"/>
    </row>
  </sheetData>
  <dataConsolidate link="1"/>
  <mergeCells count="17">
    <mergeCell ref="F13:G13"/>
    <mergeCell ref="H13:I13"/>
    <mergeCell ref="F11:I12"/>
    <mergeCell ref="A9:I9"/>
    <mergeCell ref="A6:I6"/>
    <mergeCell ref="A544:E544"/>
    <mergeCell ref="A11:A14"/>
    <mergeCell ref="B11:B14"/>
    <mergeCell ref="C11:C14"/>
    <mergeCell ref="D11:D14"/>
    <mergeCell ref="E11:E14"/>
    <mergeCell ref="A543:E543"/>
    <mergeCell ref="A5:I5"/>
    <mergeCell ref="A1:I1"/>
    <mergeCell ref="A2:I2"/>
    <mergeCell ref="A3:I3"/>
    <mergeCell ref="A4:I4"/>
  </mergeCells>
  <pageMargins left="0.47244094488188981" right="0.19685039370078741" top="0.59055118110236227" bottom="0.43307086614173229" header="0" footer="0"/>
  <pageSetup paperSize="9" scale="96" orientation="landscape" r:id="rId1"/>
  <headerFooter alignWithMargins="0"/>
  <rowBreaks count="2" manualBreakCount="2">
    <brk id="496" max="9" man="1"/>
    <brk id="544" max="9" man="1"/>
  </rowBreaks>
  <drawing r:id="rId2"/>
  <legacyDrawing r:id="rId3"/>
  <controls>
    <mc:AlternateContent xmlns:mc="http://schemas.openxmlformats.org/markup-compatibility/2006">
      <mc:Choice Requires="x14">
        <control shapeId="1025" r:id="rId4" name="ToggleButton1">
          <controlPr defaultSize="0" print="0" autoLine="0" r:id="rId5">
            <anchor moveWithCells="1">
              <from>
                <xdr:col>26</xdr:col>
                <xdr:colOff>457200</xdr:colOff>
                <xdr:row>1</xdr:row>
                <xdr:rowOff>38100</xdr:rowOff>
              </from>
              <to>
                <xdr:col>32</xdr:col>
                <xdr:colOff>57150</xdr:colOff>
                <xdr:row>3</xdr:row>
                <xdr:rowOff>57150</xdr:rowOff>
              </to>
            </anchor>
          </controlPr>
        </control>
      </mc:Choice>
      <mc:Fallback>
        <control shapeId="1025" r:id="rId4" name="ToggleButton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233"/>
  <sheetViews>
    <sheetView view="pageBreakPreview" topLeftCell="A14" zoomScaleNormal="100" zoomScaleSheetLayoutView="100" workbookViewId="0">
      <selection activeCell="Q18" sqref="Q18"/>
    </sheetView>
  </sheetViews>
  <sheetFormatPr defaultRowHeight="12.75" x14ac:dyDescent="0.2"/>
  <cols>
    <col min="1" max="1" width="59.140625" style="181" customWidth="1"/>
    <col min="2" max="2" width="5.5703125" style="181" customWidth="1"/>
    <col min="3" max="3" width="5" style="181" customWidth="1"/>
    <col min="4" max="4" width="10.85546875" style="181" customWidth="1"/>
    <col min="5" max="5" width="4.85546875" style="181" customWidth="1"/>
    <col min="6" max="6" width="13.140625" style="181" customWidth="1"/>
    <col min="7" max="7" width="12.85546875" style="181" customWidth="1"/>
    <col min="8" max="8" width="13.5703125" style="181" customWidth="1"/>
    <col min="9" max="9" width="15.28515625" style="181" customWidth="1"/>
    <col min="10" max="10" width="1.7109375" style="183" customWidth="1"/>
  </cols>
  <sheetData>
    <row r="1" spans="1:10" s="7" customFormat="1" hidden="1" x14ac:dyDescent="0.2">
      <c r="A1" s="180" t="s">
        <v>358</v>
      </c>
      <c r="B1" s="180"/>
      <c r="C1" s="180"/>
      <c r="D1" s="180"/>
      <c r="E1" s="180"/>
      <c r="F1" s="180"/>
      <c r="G1" s="180"/>
      <c r="H1" s="180"/>
      <c r="I1" s="180"/>
      <c r="J1" s="181"/>
    </row>
    <row r="2" spans="1:10" hidden="1" x14ac:dyDescent="0.2">
      <c r="A2" s="182" t="s">
        <v>0</v>
      </c>
      <c r="B2" s="182"/>
      <c r="C2" s="182"/>
      <c r="D2" s="182"/>
      <c r="E2" s="182"/>
      <c r="F2" s="182"/>
      <c r="G2" s="182"/>
      <c r="H2" s="182"/>
      <c r="I2" s="182"/>
    </row>
    <row r="3" spans="1:10" hidden="1" x14ac:dyDescent="0.2">
      <c r="A3" s="182" t="s">
        <v>163</v>
      </c>
      <c r="B3" s="182"/>
      <c r="C3" s="182"/>
      <c r="D3" s="182"/>
      <c r="E3" s="182"/>
      <c r="F3" s="182"/>
      <c r="G3" s="182"/>
      <c r="H3" s="182"/>
      <c r="I3" s="182"/>
    </row>
    <row r="4" spans="1:10" hidden="1" x14ac:dyDescent="0.2">
      <c r="A4" s="182" t="s">
        <v>162</v>
      </c>
      <c r="B4" s="182"/>
      <c r="C4" s="182"/>
      <c r="D4" s="182"/>
      <c r="E4" s="182"/>
      <c r="F4" s="182"/>
      <c r="G4" s="182"/>
      <c r="H4" s="182"/>
      <c r="I4" s="182"/>
    </row>
    <row r="5" spans="1:10" hidden="1" x14ac:dyDescent="0.2">
      <c r="A5" s="184" t="s">
        <v>294</v>
      </c>
      <c r="B5" s="184"/>
      <c r="C5" s="184"/>
      <c r="D5" s="184"/>
      <c r="E5" s="184"/>
      <c r="F5" s="184"/>
      <c r="G5" s="184"/>
      <c r="H5" s="184"/>
      <c r="I5" s="184"/>
    </row>
    <row r="6" spans="1:10" hidden="1" x14ac:dyDescent="0.2">
      <c r="A6" s="185"/>
      <c r="B6" s="186"/>
      <c r="C6" s="186"/>
      <c r="D6" s="187"/>
      <c r="E6" s="188"/>
      <c r="F6" s="185"/>
      <c r="G6" s="185"/>
    </row>
    <row r="7" spans="1:10" ht="52.5" hidden="1" customHeight="1" x14ac:dyDescent="0.2">
      <c r="A7" s="189" t="s">
        <v>356</v>
      </c>
      <c r="B7" s="189"/>
      <c r="C7" s="189"/>
      <c r="D7" s="189"/>
      <c r="E7" s="189"/>
      <c r="F7" s="189"/>
      <c r="G7" s="189"/>
      <c r="H7" s="189"/>
      <c r="I7" s="189"/>
    </row>
    <row r="8" spans="1:10" x14ac:dyDescent="0.2">
      <c r="A8" s="190"/>
      <c r="B8" s="191"/>
      <c r="C8" s="191"/>
      <c r="D8" s="192"/>
      <c r="E8" s="193"/>
      <c r="F8" s="194"/>
      <c r="G8" s="195"/>
    </row>
    <row r="9" spans="1:10" x14ac:dyDescent="0.2">
      <c r="A9" s="196" t="s">
        <v>10</v>
      </c>
      <c r="B9" s="197" t="s">
        <v>327</v>
      </c>
      <c r="C9" s="197" t="s">
        <v>328</v>
      </c>
      <c r="D9" s="198" t="s">
        <v>4</v>
      </c>
      <c r="E9" s="198" t="s">
        <v>5</v>
      </c>
      <c r="F9" s="199" t="s">
        <v>267</v>
      </c>
      <c r="G9" s="199"/>
      <c r="H9" s="199"/>
      <c r="I9" s="199"/>
    </row>
    <row r="10" spans="1:10" ht="12.75" customHeight="1" x14ac:dyDescent="0.2">
      <c r="A10" s="200"/>
      <c r="B10" s="201"/>
      <c r="C10" s="201"/>
      <c r="D10" s="198"/>
      <c r="E10" s="198"/>
      <c r="F10" s="202" t="s">
        <v>285</v>
      </c>
      <c r="G10" s="202"/>
      <c r="H10" s="202" t="s">
        <v>295</v>
      </c>
      <c r="I10" s="202"/>
    </row>
    <row r="11" spans="1:10" ht="126" customHeight="1" x14ac:dyDescent="0.2">
      <c r="A11" s="203"/>
      <c r="B11" s="204"/>
      <c r="C11" s="204"/>
      <c r="D11" s="198"/>
      <c r="E11" s="198"/>
      <c r="F11" s="205" t="s">
        <v>6</v>
      </c>
      <c r="G11" s="206" t="s">
        <v>286</v>
      </c>
      <c r="H11" s="205" t="s">
        <v>6</v>
      </c>
      <c r="I11" s="206" t="s">
        <v>286</v>
      </c>
    </row>
    <row r="12" spans="1:10" x14ac:dyDescent="0.2">
      <c r="A12" s="207" t="s">
        <v>8</v>
      </c>
      <c r="B12" s="208"/>
      <c r="C12" s="208"/>
      <c r="D12" s="208"/>
      <c r="E12" s="209"/>
      <c r="F12" s="210">
        <f>F13+F98+F124+F133+F138+F167+F175+F206+F214+F219+F224+F233</f>
        <v>272540.50800000003</v>
      </c>
      <c r="G12" s="210">
        <f>G13+G98+G124+G133+G138+G167+G175+G206+G214+G219+G224+G233</f>
        <v>45061.713000000003</v>
      </c>
      <c r="H12" s="210">
        <f>H13+H98+H124+H133+H138+H167+H175+H206+H214+H219+H224+H233</f>
        <v>266422.21600000001</v>
      </c>
      <c r="I12" s="210">
        <f>I13+I98+I124+I133+I138+I167+I175+I206+I214+I219+I224+I233</f>
        <v>38512.803999999996</v>
      </c>
    </row>
    <row r="13" spans="1:10" x14ac:dyDescent="0.2">
      <c r="A13" s="211" t="s">
        <v>68</v>
      </c>
      <c r="B13" s="212" t="s">
        <v>329</v>
      </c>
      <c r="C13" s="212" t="s">
        <v>330</v>
      </c>
      <c r="D13" s="213"/>
      <c r="E13" s="214"/>
      <c r="F13" s="210">
        <f>F14+F18+F41+F45+F60+F64</f>
        <v>82028.203000000009</v>
      </c>
      <c r="G13" s="210">
        <f>G14+G18+G41+G45+G60+G64</f>
        <v>5107.6759999999995</v>
      </c>
      <c r="H13" s="210">
        <f>H14+H18+H41+H45+H60+H64</f>
        <v>81748.112999999998</v>
      </c>
      <c r="I13" s="210">
        <f>I14+I18+I41+I45+I60+I64</f>
        <v>5107.6759999999995</v>
      </c>
    </row>
    <row r="14" spans="1:10" ht="25.5" x14ac:dyDescent="0.2">
      <c r="A14" s="211" t="s">
        <v>130</v>
      </c>
      <c r="B14" s="212" t="s">
        <v>329</v>
      </c>
      <c r="C14" s="212" t="s">
        <v>331</v>
      </c>
      <c r="D14" s="213"/>
      <c r="E14" s="214"/>
      <c r="F14" s="210">
        <f t="shared" ref="F14:I16" si="0">F15</f>
        <v>2955.4369999999999</v>
      </c>
      <c r="G14" s="210">
        <f t="shared" si="0"/>
        <v>0</v>
      </c>
      <c r="H14" s="210">
        <f t="shared" si="0"/>
        <v>2955.4369999999999</v>
      </c>
      <c r="I14" s="210">
        <f t="shared" si="0"/>
        <v>0</v>
      </c>
    </row>
    <row r="15" spans="1:10" ht="51" x14ac:dyDescent="0.2">
      <c r="A15" s="211" t="s">
        <v>310</v>
      </c>
      <c r="B15" s="212" t="s">
        <v>329</v>
      </c>
      <c r="C15" s="212" t="s">
        <v>331</v>
      </c>
      <c r="D15" s="213">
        <v>1800000000</v>
      </c>
      <c r="E15" s="214"/>
      <c r="F15" s="210">
        <f t="shared" si="0"/>
        <v>2955.4369999999999</v>
      </c>
      <c r="G15" s="210">
        <f t="shared" si="0"/>
        <v>0</v>
      </c>
      <c r="H15" s="210">
        <f t="shared" si="0"/>
        <v>2955.4369999999999</v>
      </c>
      <c r="I15" s="210">
        <f t="shared" si="0"/>
        <v>0</v>
      </c>
    </row>
    <row r="16" spans="1:10" ht="51" x14ac:dyDescent="0.2">
      <c r="A16" s="215" t="s">
        <v>72</v>
      </c>
      <c r="B16" s="216" t="s">
        <v>329</v>
      </c>
      <c r="C16" s="216" t="s">
        <v>331</v>
      </c>
      <c r="D16" s="217">
        <v>1800000000</v>
      </c>
      <c r="E16" s="218">
        <v>100</v>
      </c>
      <c r="F16" s="219">
        <f t="shared" si="0"/>
        <v>2955.4369999999999</v>
      </c>
      <c r="G16" s="219">
        <f t="shared" si="0"/>
        <v>0</v>
      </c>
      <c r="H16" s="219">
        <f t="shared" si="0"/>
        <v>2955.4369999999999</v>
      </c>
      <c r="I16" s="219">
        <f t="shared" si="0"/>
        <v>0</v>
      </c>
    </row>
    <row r="17" spans="1:9" ht="25.5" x14ac:dyDescent="0.2">
      <c r="A17" s="215" t="s">
        <v>73</v>
      </c>
      <c r="B17" s="216" t="s">
        <v>329</v>
      </c>
      <c r="C17" s="216" t="s">
        <v>331</v>
      </c>
      <c r="D17" s="217">
        <v>1800000000</v>
      </c>
      <c r="E17" s="218">
        <v>120</v>
      </c>
      <c r="F17" s="219">
        <f>' Ведом 5'!F267</f>
        <v>2955.4369999999999</v>
      </c>
      <c r="G17" s="219">
        <f>' Ведом 5'!G267</f>
        <v>0</v>
      </c>
      <c r="H17" s="219">
        <f>' Ведом 5'!H267</f>
        <v>2955.4369999999999</v>
      </c>
      <c r="I17" s="219">
        <f>' Ведом 5'!I267</f>
        <v>0</v>
      </c>
    </row>
    <row r="18" spans="1:9" ht="38.25" x14ac:dyDescent="0.2">
      <c r="A18" s="211" t="s">
        <v>69</v>
      </c>
      <c r="B18" s="212" t="s">
        <v>329</v>
      </c>
      <c r="C18" s="212" t="s">
        <v>332</v>
      </c>
      <c r="D18" s="213"/>
      <c r="E18" s="214"/>
      <c r="F18" s="210">
        <f>F19+F22+F27+F36</f>
        <v>18406.866999999998</v>
      </c>
      <c r="G18" s="210">
        <f>G19+G22+G27+G36</f>
        <v>602.44100000000003</v>
      </c>
      <c r="H18" s="210">
        <f>H19+H22+H27+H36</f>
        <v>18411.571</v>
      </c>
      <c r="I18" s="210">
        <f>I19+I22+I27+I36</f>
        <v>602.44100000000003</v>
      </c>
    </row>
    <row r="19" spans="1:9" ht="24" customHeight="1" x14ac:dyDescent="0.2">
      <c r="A19" s="220" t="s">
        <v>322</v>
      </c>
      <c r="B19" s="221" t="s">
        <v>329</v>
      </c>
      <c r="C19" s="212" t="s">
        <v>332</v>
      </c>
      <c r="D19" s="213" t="s">
        <v>12</v>
      </c>
      <c r="E19" s="214"/>
      <c r="F19" s="210">
        <f>F20</f>
        <v>813.91499999999996</v>
      </c>
      <c r="G19" s="210"/>
      <c r="H19" s="210">
        <f>H20</f>
        <v>813.91499999999996</v>
      </c>
      <c r="I19" s="210"/>
    </row>
    <row r="20" spans="1:9" ht="51" x14ac:dyDescent="0.2">
      <c r="A20" s="222" t="s">
        <v>72</v>
      </c>
      <c r="B20" s="223" t="s">
        <v>329</v>
      </c>
      <c r="C20" s="224" t="s">
        <v>332</v>
      </c>
      <c r="D20" s="217" t="s">
        <v>12</v>
      </c>
      <c r="E20" s="218">
        <v>100</v>
      </c>
      <c r="F20" s="219">
        <f>F21</f>
        <v>813.91499999999996</v>
      </c>
      <c r="G20" s="219"/>
      <c r="H20" s="219">
        <f>H21</f>
        <v>813.91499999999996</v>
      </c>
      <c r="I20" s="219"/>
    </row>
    <row r="21" spans="1:9" x14ac:dyDescent="0.2">
      <c r="A21" s="222" t="s">
        <v>134</v>
      </c>
      <c r="B21" s="223" t="s">
        <v>329</v>
      </c>
      <c r="C21" s="224" t="s">
        <v>332</v>
      </c>
      <c r="D21" s="217" t="s">
        <v>12</v>
      </c>
      <c r="E21" s="218">
        <v>110</v>
      </c>
      <c r="F21" s="219">
        <f>' Ведом 5'!F23</f>
        <v>813.91499999999996</v>
      </c>
      <c r="G21" s="219">
        <f>' Ведом 5'!G23</f>
        <v>0</v>
      </c>
      <c r="H21" s="219">
        <f>' Ведом 5'!H23</f>
        <v>813.91499999999996</v>
      </c>
      <c r="I21" s="219">
        <f>' Ведом 5'!I23</f>
        <v>0</v>
      </c>
    </row>
    <row r="22" spans="1:9" ht="25.5" hidden="1" x14ac:dyDescent="0.2">
      <c r="A22" s="225" t="s">
        <v>333</v>
      </c>
      <c r="B22" s="226" t="s">
        <v>329</v>
      </c>
      <c r="C22" s="226" t="s">
        <v>332</v>
      </c>
      <c r="D22" s="213" t="s">
        <v>46</v>
      </c>
      <c r="E22" s="214"/>
      <c r="F22" s="227">
        <f>F23+F25</f>
        <v>0</v>
      </c>
      <c r="G22" s="227">
        <f>G23+G25</f>
        <v>0</v>
      </c>
      <c r="H22" s="227">
        <f>H23+H25</f>
        <v>0</v>
      </c>
      <c r="I22" s="227">
        <f>I23+I25</f>
        <v>0</v>
      </c>
    </row>
    <row r="23" spans="1:9" ht="51" hidden="1" x14ac:dyDescent="0.2">
      <c r="A23" s="228" t="s">
        <v>72</v>
      </c>
      <c r="B23" s="224" t="s">
        <v>329</v>
      </c>
      <c r="C23" s="224" t="s">
        <v>332</v>
      </c>
      <c r="D23" s="217" t="s">
        <v>46</v>
      </c>
      <c r="E23" s="218">
        <v>100</v>
      </c>
      <c r="F23" s="229">
        <f>F24</f>
        <v>0</v>
      </c>
      <c r="G23" s="229">
        <f>G24</f>
        <v>0</v>
      </c>
      <c r="H23" s="229">
        <f>H24</f>
        <v>0</v>
      </c>
      <c r="I23" s="229">
        <f>I24</f>
        <v>0</v>
      </c>
    </row>
    <row r="24" spans="1:9" ht="25.5" hidden="1" x14ac:dyDescent="0.2">
      <c r="A24" s="228" t="s">
        <v>73</v>
      </c>
      <c r="B24" s="224" t="s">
        <v>329</v>
      </c>
      <c r="C24" s="224" t="s">
        <v>332</v>
      </c>
      <c r="D24" s="217" t="s">
        <v>46</v>
      </c>
      <c r="E24" s="218">
        <v>120</v>
      </c>
      <c r="F24" s="229">
        <v>0</v>
      </c>
      <c r="G24" s="229">
        <v>0</v>
      </c>
      <c r="H24" s="229">
        <v>0</v>
      </c>
      <c r="I24" s="229">
        <v>0</v>
      </c>
    </row>
    <row r="25" spans="1:9" ht="25.5" hidden="1" x14ac:dyDescent="0.2">
      <c r="A25" s="222" t="s">
        <v>74</v>
      </c>
      <c r="B25" s="230" t="s">
        <v>329</v>
      </c>
      <c r="C25" s="230" t="s">
        <v>332</v>
      </c>
      <c r="D25" s="217" t="s">
        <v>46</v>
      </c>
      <c r="E25" s="218">
        <v>200</v>
      </c>
      <c r="F25" s="229">
        <f>F26</f>
        <v>0</v>
      </c>
      <c r="G25" s="229">
        <f>G26</f>
        <v>0</v>
      </c>
      <c r="H25" s="229">
        <f>H26</f>
        <v>0</v>
      </c>
      <c r="I25" s="229">
        <f>I26</f>
        <v>0</v>
      </c>
    </row>
    <row r="26" spans="1:9" ht="25.5" hidden="1" x14ac:dyDescent="0.2">
      <c r="A26" s="228" t="s">
        <v>75</v>
      </c>
      <c r="B26" s="224" t="s">
        <v>329</v>
      </c>
      <c r="C26" s="224" t="s">
        <v>332</v>
      </c>
      <c r="D26" s="217" t="s">
        <v>46</v>
      </c>
      <c r="E26" s="218">
        <v>240</v>
      </c>
      <c r="F26" s="229">
        <v>0</v>
      </c>
      <c r="G26" s="229">
        <v>0</v>
      </c>
      <c r="H26" s="229">
        <v>0</v>
      </c>
      <c r="I26" s="229">
        <v>0</v>
      </c>
    </row>
    <row r="27" spans="1:9" ht="51" x14ac:dyDescent="0.2">
      <c r="A27" s="220" t="s">
        <v>310</v>
      </c>
      <c r="B27" s="221" t="s">
        <v>329</v>
      </c>
      <c r="C27" s="226" t="s">
        <v>332</v>
      </c>
      <c r="D27" s="213">
        <v>1800000000</v>
      </c>
      <c r="E27" s="214"/>
      <c r="F27" s="210">
        <f>F28+F30+F32+F34</f>
        <v>16990.510999999999</v>
      </c>
      <c r="G27" s="210">
        <f>G28+G30+G32+G34</f>
        <v>0</v>
      </c>
      <c r="H27" s="210">
        <f>H28+H30+H32+H34</f>
        <v>16995.215</v>
      </c>
      <c r="I27" s="210">
        <f>I28+I30+I32+I34</f>
        <v>0</v>
      </c>
    </row>
    <row r="28" spans="1:9" ht="51" x14ac:dyDescent="0.2">
      <c r="A28" s="222" t="s">
        <v>72</v>
      </c>
      <c r="B28" s="223" t="s">
        <v>329</v>
      </c>
      <c r="C28" s="224" t="s">
        <v>332</v>
      </c>
      <c r="D28" s="217">
        <v>1800000000</v>
      </c>
      <c r="E28" s="218">
        <v>100</v>
      </c>
      <c r="F28" s="219">
        <f>F29</f>
        <v>14812.977999999999</v>
      </c>
      <c r="G28" s="219">
        <f>G29</f>
        <v>0</v>
      </c>
      <c r="H28" s="219">
        <f>H29</f>
        <v>14812.977999999999</v>
      </c>
      <c r="I28" s="219">
        <f>I29</f>
        <v>0</v>
      </c>
    </row>
    <row r="29" spans="1:9" ht="25.5" x14ac:dyDescent="0.2">
      <c r="A29" s="222" t="s">
        <v>73</v>
      </c>
      <c r="B29" s="223" t="s">
        <v>329</v>
      </c>
      <c r="C29" s="224" t="s">
        <v>332</v>
      </c>
      <c r="D29" s="217">
        <v>1800000000</v>
      </c>
      <c r="E29" s="218">
        <v>120</v>
      </c>
      <c r="F29" s="219">
        <f>' Ведом 5'!F285</f>
        <v>14812.977999999999</v>
      </c>
      <c r="G29" s="219">
        <f>' Ведом 5'!G285</f>
        <v>0</v>
      </c>
      <c r="H29" s="219">
        <f>' Ведом 5'!H285</f>
        <v>14812.977999999999</v>
      </c>
      <c r="I29" s="219">
        <f>' Ведом 5'!I285</f>
        <v>0</v>
      </c>
    </row>
    <row r="30" spans="1:9" ht="25.5" x14ac:dyDescent="0.2">
      <c r="A30" s="222" t="s">
        <v>74</v>
      </c>
      <c r="B30" s="223" t="s">
        <v>329</v>
      </c>
      <c r="C30" s="224" t="s">
        <v>332</v>
      </c>
      <c r="D30" s="217">
        <v>1800000000</v>
      </c>
      <c r="E30" s="218">
        <v>200</v>
      </c>
      <c r="F30" s="219">
        <f>F31</f>
        <v>2066.5300000000002</v>
      </c>
      <c r="G30" s="219">
        <f>G31</f>
        <v>0</v>
      </c>
      <c r="H30" s="219">
        <f>H31</f>
        <v>2071.2339999999999</v>
      </c>
      <c r="I30" s="219">
        <f>I31</f>
        <v>0</v>
      </c>
    </row>
    <row r="31" spans="1:9" ht="25.5" x14ac:dyDescent="0.2">
      <c r="A31" s="222" t="s">
        <v>75</v>
      </c>
      <c r="B31" s="223" t="s">
        <v>329</v>
      </c>
      <c r="C31" s="224" t="s">
        <v>332</v>
      </c>
      <c r="D31" s="217">
        <v>1800000000</v>
      </c>
      <c r="E31" s="218">
        <v>240</v>
      </c>
      <c r="F31" s="219">
        <f>' Ведом 5'!F287</f>
        <v>2066.5300000000002</v>
      </c>
      <c r="G31" s="219">
        <f>' Ведом 5'!G287</f>
        <v>0</v>
      </c>
      <c r="H31" s="219">
        <f>' Ведом 5'!H287</f>
        <v>2071.2339999999999</v>
      </c>
      <c r="I31" s="219">
        <f>' Ведом 5'!I287</f>
        <v>0</v>
      </c>
    </row>
    <row r="32" spans="1:9" x14ac:dyDescent="0.2">
      <c r="A32" s="222" t="s">
        <v>76</v>
      </c>
      <c r="B32" s="223" t="s">
        <v>329</v>
      </c>
      <c r="C32" s="224" t="s">
        <v>332</v>
      </c>
      <c r="D32" s="217">
        <v>1800000000</v>
      </c>
      <c r="E32" s="218" t="s">
        <v>334</v>
      </c>
      <c r="F32" s="219">
        <f>F33</f>
        <v>111.003</v>
      </c>
      <c r="G32" s="219">
        <f>G33</f>
        <v>0</v>
      </c>
      <c r="H32" s="219">
        <f>H33</f>
        <v>111.003</v>
      </c>
      <c r="I32" s="219">
        <f>I33</f>
        <v>0</v>
      </c>
    </row>
    <row r="33" spans="1:9" x14ac:dyDescent="0.2">
      <c r="A33" s="222" t="s">
        <v>77</v>
      </c>
      <c r="B33" s="223" t="s">
        <v>329</v>
      </c>
      <c r="C33" s="224" t="s">
        <v>332</v>
      </c>
      <c r="D33" s="217">
        <v>1800000000</v>
      </c>
      <c r="E33" s="218" t="s">
        <v>335</v>
      </c>
      <c r="F33" s="219">
        <f>' Ведом 5'!F289</f>
        <v>111.003</v>
      </c>
      <c r="G33" s="219">
        <f>' Ведом 5'!G289</f>
        <v>0</v>
      </c>
      <c r="H33" s="219">
        <f>' Ведом 5'!H289</f>
        <v>111.003</v>
      </c>
      <c r="I33" s="219">
        <f>' Ведом 5'!I289</f>
        <v>0</v>
      </c>
    </row>
    <row r="34" spans="1:9" hidden="1" x14ac:dyDescent="0.2">
      <c r="A34" s="222" t="s">
        <v>120</v>
      </c>
      <c r="B34" s="223" t="s">
        <v>329</v>
      </c>
      <c r="C34" s="224" t="s">
        <v>332</v>
      </c>
      <c r="D34" s="217">
        <v>1800000000</v>
      </c>
      <c r="E34" s="218" t="s">
        <v>336</v>
      </c>
      <c r="F34" s="219">
        <f>F35</f>
        <v>0</v>
      </c>
      <c r="G34" s="219">
        <f>G35</f>
        <v>0</v>
      </c>
      <c r="H34" s="219">
        <f>H35</f>
        <v>0</v>
      </c>
      <c r="I34" s="219">
        <f>I35</f>
        <v>0</v>
      </c>
    </row>
    <row r="35" spans="1:9" ht="25.5" hidden="1" x14ac:dyDescent="0.2">
      <c r="A35" s="222" t="s">
        <v>121</v>
      </c>
      <c r="B35" s="223" t="s">
        <v>329</v>
      </c>
      <c r="C35" s="224" t="s">
        <v>332</v>
      </c>
      <c r="D35" s="217">
        <v>1800000000</v>
      </c>
      <c r="E35" s="218" t="s">
        <v>337</v>
      </c>
      <c r="F35" s="219"/>
      <c r="G35" s="219"/>
      <c r="H35" s="219"/>
      <c r="I35" s="219"/>
    </row>
    <row r="36" spans="1:9" ht="38.25" x14ac:dyDescent="0.2">
      <c r="A36" s="225" t="s">
        <v>320</v>
      </c>
      <c r="B36" s="226" t="s">
        <v>329</v>
      </c>
      <c r="C36" s="226" t="s">
        <v>332</v>
      </c>
      <c r="D36" s="213">
        <v>1900000000</v>
      </c>
      <c r="E36" s="214"/>
      <c r="F36" s="227">
        <f>F37+F39</f>
        <v>602.44100000000003</v>
      </c>
      <c r="G36" s="227">
        <f>G37+G39</f>
        <v>602.44100000000003</v>
      </c>
      <c r="H36" s="227">
        <f>H37+H39</f>
        <v>602.44100000000003</v>
      </c>
      <c r="I36" s="227">
        <f>I37+I39</f>
        <v>602.44100000000003</v>
      </c>
    </row>
    <row r="37" spans="1:9" ht="51" x14ac:dyDescent="0.2">
      <c r="A37" s="228" t="s">
        <v>72</v>
      </c>
      <c r="B37" s="224" t="s">
        <v>329</v>
      </c>
      <c r="C37" s="224" t="s">
        <v>332</v>
      </c>
      <c r="D37" s="217">
        <v>1900000000</v>
      </c>
      <c r="E37" s="218">
        <v>100</v>
      </c>
      <c r="F37" s="229">
        <f>F38</f>
        <v>537.89400000000001</v>
      </c>
      <c r="G37" s="229">
        <f>G38</f>
        <v>537.89400000000001</v>
      </c>
      <c r="H37" s="229">
        <f>H38</f>
        <v>537.89400000000001</v>
      </c>
      <c r="I37" s="229">
        <f>I38</f>
        <v>537.89400000000001</v>
      </c>
    </row>
    <row r="38" spans="1:9" ht="25.5" x14ac:dyDescent="0.2">
      <c r="A38" s="228" t="s">
        <v>73</v>
      </c>
      <c r="B38" s="224" t="s">
        <v>329</v>
      </c>
      <c r="C38" s="224" t="s">
        <v>332</v>
      </c>
      <c r="D38" s="217">
        <v>1900000000</v>
      </c>
      <c r="E38" s="218">
        <v>120</v>
      </c>
      <c r="F38" s="229">
        <f>' Ведом 5'!F292</f>
        <v>537.89400000000001</v>
      </c>
      <c r="G38" s="229">
        <f>' Ведом 5'!G292</f>
        <v>537.89400000000001</v>
      </c>
      <c r="H38" s="229">
        <f>' Ведом 5'!H292</f>
        <v>537.89400000000001</v>
      </c>
      <c r="I38" s="229">
        <f>' Ведом 5'!I292</f>
        <v>537.89400000000001</v>
      </c>
    </row>
    <row r="39" spans="1:9" ht="25.5" x14ac:dyDescent="0.2">
      <c r="A39" s="222" t="s">
        <v>74</v>
      </c>
      <c r="B39" s="230" t="s">
        <v>329</v>
      </c>
      <c r="C39" s="230" t="s">
        <v>332</v>
      </c>
      <c r="D39" s="217">
        <v>1900000000</v>
      </c>
      <c r="E39" s="218">
        <v>200</v>
      </c>
      <c r="F39" s="229">
        <f>F40</f>
        <v>64.546999999999997</v>
      </c>
      <c r="G39" s="229">
        <f>G40</f>
        <v>64.546999999999997</v>
      </c>
      <c r="H39" s="229">
        <f>H40</f>
        <v>64.546999999999997</v>
      </c>
      <c r="I39" s="229">
        <f>I40</f>
        <v>64.546999999999997</v>
      </c>
    </row>
    <row r="40" spans="1:9" ht="25.5" x14ac:dyDescent="0.2">
      <c r="A40" s="228" t="s">
        <v>75</v>
      </c>
      <c r="B40" s="224" t="s">
        <v>329</v>
      </c>
      <c r="C40" s="224" t="s">
        <v>332</v>
      </c>
      <c r="D40" s="217">
        <v>1900000000</v>
      </c>
      <c r="E40" s="218">
        <v>240</v>
      </c>
      <c r="F40" s="229">
        <f>' Ведом 5'!F294</f>
        <v>64.546999999999997</v>
      </c>
      <c r="G40" s="229">
        <f>' Ведом 5'!G294</f>
        <v>64.546999999999997</v>
      </c>
      <c r="H40" s="229">
        <f>' Ведом 5'!H294</f>
        <v>64.546999999999997</v>
      </c>
      <c r="I40" s="229">
        <f>' Ведом 5'!I294</f>
        <v>64.546999999999997</v>
      </c>
    </row>
    <row r="41" spans="1:9" hidden="1" x14ac:dyDescent="0.2">
      <c r="A41" s="225" t="s">
        <v>269</v>
      </c>
      <c r="B41" s="226" t="s">
        <v>329</v>
      </c>
      <c r="C41" s="226" t="s">
        <v>338</v>
      </c>
      <c r="D41" s="213"/>
      <c r="E41" s="214"/>
      <c r="F41" s="227">
        <f t="shared" ref="F41:I43" si="1">F42</f>
        <v>0</v>
      </c>
      <c r="G41" s="227">
        <f t="shared" si="1"/>
        <v>0</v>
      </c>
      <c r="H41" s="227">
        <f t="shared" si="1"/>
        <v>0</v>
      </c>
      <c r="I41" s="227">
        <f t="shared" si="1"/>
        <v>0</v>
      </c>
    </row>
    <row r="42" spans="1:9" ht="51" hidden="1" x14ac:dyDescent="0.2">
      <c r="A42" s="225" t="s">
        <v>310</v>
      </c>
      <c r="B42" s="226" t="s">
        <v>329</v>
      </c>
      <c r="C42" s="226" t="s">
        <v>338</v>
      </c>
      <c r="D42" s="213">
        <v>1800000000</v>
      </c>
      <c r="E42" s="214"/>
      <c r="F42" s="227">
        <f t="shared" si="1"/>
        <v>0</v>
      </c>
      <c r="G42" s="227">
        <f t="shared" si="1"/>
        <v>0</v>
      </c>
      <c r="H42" s="227">
        <f t="shared" si="1"/>
        <v>0</v>
      </c>
      <c r="I42" s="227">
        <f t="shared" si="1"/>
        <v>0</v>
      </c>
    </row>
    <row r="43" spans="1:9" ht="25.5" hidden="1" x14ac:dyDescent="0.2">
      <c r="A43" s="228" t="s">
        <v>101</v>
      </c>
      <c r="B43" s="224" t="s">
        <v>329</v>
      </c>
      <c r="C43" s="224" t="s">
        <v>338</v>
      </c>
      <c r="D43" s="217">
        <v>1800000000</v>
      </c>
      <c r="E43" s="218">
        <v>600</v>
      </c>
      <c r="F43" s="229">
        <f t="shared" si="1"/>
        <v>0</v>
      </c>
      <c r="G43" s="229">
        <f t="shared" si="1"/>
        <v>0</v>
      </c>
      <c r="H43" s="229">
        <f t="shared" si="1"/>
        <v>0</v>
      </c>
      <c r="I43" s="229">
        <f t="shared" si="1"/>
        <v>0</v>
      </c>
    </row>
    <row r="44" spans="1:9" hidden="1" x14ac:dyDescent="0.2">
      <c r="A44" s="222" t="s">
        <v>102</v>
      </c>
      <c r="B44" s="230" t="s">
        <v>329</v>
      </c>
      <c r="C44" s="230" t="s">
        <v>338</v>
      </c>
      <c r="D44" s="217">
        <v>1800000000</v>
      </c>
      <c r="E44" s="218">
        <v>620</v>
      </c>
      <c r="F44" s="229">
        <v>0</v>
      </c>
      <c r="G44" s="229">
        <v>0</v>
      </c>
      <c r="H44" s="229">
        <v>0</v>
      </c>
      <c r="I44" s="229">
        <v>0</v>
      </c>
    </row>
    <row r="45" spans="1:9" ht="25.5" x14ac:dyDescent="0.2">
      <c r="A45" s="220" t="s">
        <v>78</v>
      </c>
      <c r="B45" s="221" t="s">
        <v>329</v>
      </c>
      <c r="C45" s="226" t="s">
        <v>339</v>
      </c>
      <c r="D45" s="213"/>
      <c r="E45" s="214"/>
      <c r="F45" s="210">
        <f>F46+F53</f>
        <v>14970.556</v>
      </c>
      <c r="G45" s="210">
        <f>G46+G53</f>
        <v>0</v>
      </c>
      <c r="H45" s="210">
        <f>H46+H53</f>
        <v>14970.556</v>
      </c>
      <c r="I45" s="210">
        <f>I46+I53</f>
        <v>0</v>
      </c>
    </row>
    <row r="46" spans="1:9" ht="25.5" x14ac:dyDescent="0.2">
      <c r="A46" s="222" t="s">
        <v>322</v>
      </c>
      <c r="B46" s="223" t="s">
        <v>329</v>
      </c>
      <c r="C46" s="224" t="s">
        <v>339</v>
      </c>
      <c r="D46" s="217" t="s">
        <v>12</v>
      </c>
      <c r="E46" s="218"/>
      <c r="F46" s="219">
        <f>F47+F49+F51</f>
        <v>13556.824000000001</v>
      </c>
      <c r="G46" s="219">
        <f>G47+G49+G51</f>
        <v>0</v>
      </c>
      <c r="H46" s="219">
        <f>H47+H49+H51</f>
        <v>13556.824000000001</v>
      </c>
      <c r="I46" s="219">
        <f>I47+I49+I51</f>
        <v>0</v>
      </c>
    </row>
    <row r="47" spans="1:9" ht="51" x14ac:dyDescent="0.2">
      <c r="A47" s="228" t="s">
        <v>72</v>
      </c>
      <c r="B47" s="224" t="s">
        <v>329</v>
      </c>
      <c r="C47" s="224" t="s">
        <v>339</v>
      </c>
      <c r="D47" s="217" t="s">
        <v>12</v>
      </c>
      <c r="E47" s="218">
        <v>100</v>
      </c>
      <c r="F47" s="229">
        <f>F48</f>
        <v>13128.707</v>
      </c>
      <c r="G47" s="229">
        <f>G48</f>
        <v>0</v>
      </c>
      <c r="H47" s="229">
        <f>H48</f>
        <v>13128.707</v>
      </c>
      <c r="I47" s="229">
        <f>I48</f>
        <v>0</v>
      </c>
    </row>
    <row r="48" spans="1:9" x14ac:dyDescent="0.2">
      <c r="A48" s="228" t="s">
        <v>134</v>
      </c>
      <c r="B48" s="224" t="s">
        <v>329</v>
      </c>
      <c r="C48" s="224" t="s">
        <v>339</v>
      </c>
      <c r="D48" s="217" t="s">
        <v>12</v>
      </c>
      <c r="E48" s="218">
        <v>110</v>
      </c>
      <c r="F48" s="229">
        <f>' Ведом 5'!F37</f>
        <v>13128.707</v>
      </c>
      <c r="G48" s="229">
        <f>' Ведом 5'!G37</f>
        <v>0</v>
      </c>
      <c r="H48" s="229">
        <f>' Ведом 5'!H37</f>
        <v>13128.707</v>
      </c>
      <c r="I48" s="229">
        <f>' Ведом 5'!I37</f>
        <v>0</v>
      </c>
    </row>
    <row r="49" spans="1:9" ht="25.5" x14ac:dyDescent="0.2">
      <c r="A49" s="222" t="s">
        <v>74</v>
      </c>
      <c r="B49" s="230" t="s">
        <v>329</v>
      </c>
      <c r="C49" s="230" t="s">
        <v>339</v>
      </c>
      <c r="D49" s="217" t="s">
        <v>12</v>
      </c>
      <c r="E49" s="218">
        <v>200</v>
      </c>
      <c r="F49" s="229">
        <f>F50</f>
        <v>428.11700000000002</v>
      </c>
      <c r="G49" s="229">
        <f>G50</f>
        <v>0</v>
      </c>
      <c r="H49" s="229">
        <f>H50</f>
        <v>428.11700000000002</v>
      </c>
      <c r="I49" s="229">
        <f>I50</f>
        <v>0</v>
      </c>
    </row>
    <row r="50" spans="1:9" ht="25.5" x14ac:dyDescent="0.2">
      <c r="A50" s="228" t="s">
        <v>75</v>
      </c>
      <c r="B50" s="224" t="s">
        <v>329</v>
      </c>
      <c r="C50" s="224" t="s">
        <v>339</v>
      </c>
      <c r="D50" s="217" t="s">
        <v>12</v>
      </c>
      <c r="E50" s="218">
        <v>240</v>
      </c>
      <c r="F50" s="229">
        <f>' Ведом 5'!F39</f>
        <v>428.11700000000002</v>
      </c>
      <c r="G50" s="229">
        <f>' Ведом 5'!G39</f>
        <v>0</v>
      </c>
      <c r="H50" s="229">
        <f>' Ведом 5'!H39</f>
        <v>428.11700000000002</v>
      </c>
      <c r="I50" s="229">
        <f>' Ведом 5'!I39</f>
        <v>0</v>
      </c>
    </row>
    <row r="51" spans="1:9" hidden="1" x14ac:dyDescent="0.2">
      <c r="A51" s="228" t="s">
        <v>76</v>
      </c>
      <c r="B51" s="224" t="s">
        <v>329</v>
      </c>
      <c r="C51" s="224" t="s">
        <v>339</v>
      </c>
      <c r="D51" s="217" t="s">
        <v>12</v>
      </c>
      <c r="E51" s="218">
        <v>800</v>
      </c>
      <c r="F51" s="229">
        <f>F52</f>
        <v>0</v>
      </c>
      <c r="G51" s="229">
        <f>G52</f>
        <v>0</v>
      </c>
      <c r="H51" s="229">
        <f>H52</f>
        <v>0</v>
      </c>
      <c r="I51" s="229">
        <f>I52</f>
        <v>0</v>
      </c>
    </row>
    <row r="52" spans="1:9" hidden="1" x14ac:dyDescent="0.2">
      <c r="A52" s="228" t="s">
        <v>77</v>
      </c>
      <c r="B52" s="224" t="s">
        <v>329</v>
      </c>
      <c r="C52" s="224" t="s">
        <v>339</v>
      </c>
      <c r="D52" s="217" t="s">
        <v>12</v>
      </c>
      <c r="E52" s="218">
        <v>850</v>
      </c>
      <c r="F52" s="229">
        <f>' Ведом 5'!F41</f>
        <v>0</v>
      </c>
      <c r="G52" s="229">
        <f>' Ведом 5'!G41</f>
        <v>0</v>
      </c>
      <c r="H52" s="229">
        <f>' Ведом 5'!H41</f>
        <v>0</v>
      </c>
      <c r="I52" s="229">
        <f>' Ведом 5'!I41</f>
        <v>0</v>
      </c>
    </row>
    <row r="53" spans="1:9" ht="38.25" x14ac:dyDescent="0.2">
      <c r="A53" s="220" t="s">
        <v>321</v>
      </c>
      <c r="B53" s="231" t="s">
        <v>329</v>
      </c>
      <c r="C53" s="231" t="s">
        <v>339</v>
      </c>
      <c r="D53" s="232">
        <v>4900000000</v>
      </c>
      <c r="E53" s="233"/>
      <c r="F53" s="227">
        <f>F54+F56+F58</f>
        <v>1413.732</v>
      </c>
      <c r="G53" s="227"/>
      <c r="H53" s="227">
        <f>H54+H56+H58</f>
        <v>1413.732</v>
      </c>
      <c r="I53" s="227"/>
    </row>
    <row r="54" spans="1:9" ht="51" x14ac:dyDescent="0.2">
      <c r="A54" s="228" t="s">
        <v>72</v>
      </c>
      <c r="B54" s="224" t="s">
        <v>329</v>
      </c>
      <c r="C54" s="224" t="s">
        <v>339</v>
      </c>
      <c r="D54" s="234">
        <v>4900000000</v>
      </c>
      <c r="E54" s="235">
        <v>100</v>
      </c>
      <c r="F54" s="229">
        <f>F55</f>
        <v>1395.232</v>
      </c>
      <c r="G54" s="229"/>
      <c r="H54" s="229">
        <f>H55</f>
        <v>1395.232</v>
      </c>
      <c r="I54" s="229"/>
    </row>
    <row r="55" spans="1:9" ht="25.5" x14ac:dyDescent="0.2">
      <c r="A55" s="228" t="s">
        <v>73</v>
      </c>
      <c r="B55" s="224" t="s">
        <v>329</v>
      </c>
      <c r="C55" s="224" t="s">
        <v>339</v>
      </c>
      <c r="D55" s="234">
        <v>4900000000</v>
      </c>
      <c r="E55" s="235">
        <v>120</v>
      </c>
      <c r="F55" s="229">
        <f>' Ведом 5'!F540</f>
        <v>1395.232</v>
      </c>
      <c r="G55" s="229">
        <f>' Ведом 5'!G540</f>
        <v>0</v>
      </c>
      <c r="H55" s="229">
        <f>' Ведом 5'!H540</f>
        <v>1395.232</v>
      </c>
      <c r="I55" s="229">
        <f>' Ведом 5'!I540</f>
        <v>0</v>
      </c>
    </row>
    <row r="56" spans="1:9" ht="25.5" x14ac:dyDescent="0.2">
      <c r="A56" s="222" t="s">
        <v>74</v>
      </c>
      <c r="B56" s="230" t="s">
        <v>329</v>
      </c>
      <c r="C56" s="230" t="s">
        <v>339</v>
      </c>
      <c r="D56" s="234">
        <v>4900000000</v>
      </c>
      <c r="E56" s="235">
        <v>200</v>
      </c>
      <c r="F56" s="229">
        <f>F57</f>
        <v>18.5</v>
      </c>
      <c r="G56" s="229"/>
      <c r="H56" s="229">
        <f>H57</f>
        <v>18.5</v>
      </c>
      <c r="I56" s="229"/>
    </row>
    <row r="57" spans="1:9" ht="25.5" x14ac:dyDescent="0.2">
      <c r="A57" s="228" t="s">
        <v>75</v>
      </c>
      <c r="B57" s="224" t="s">
        <v>329</v>
      </c>
      <c r="C57" s="224" t="s">
        <v>339</v>
      </c>
      <c r="D57" s="234">
        <v>4900000000</v>
      </c>
      <c r="E57" s="235">
        <v>240</v>
      </c>
      <c r="F57" s="229">
        <f>' Ведом 5'!F542</f>
        <v>18.5</v>
      </c>
      <c r="G57" s="229">
        <f>' Ведом 5'!G542</f>
        <v>0</v>
      </c>
      <c r="H57" s="229">
        <f>' Ведом 5'!H542</f>
        <v>18.5</v>
      </c>
      <c r="I57" s="229">
        <f>' Ведом 5'!I542</f>
        <v>0</v>
      </c>
    </row>
    <row r="58" spans="1:9" hidden="1" x14ac:dyDescent="0.2">
      <c r="A58" s="222" t="s">
        <v>76</v>
      </c>
      <c r="B58" s="230" t="s">
        <v>329</v>
      </c>
      <c r="C58" s="230" t="s">
        <v>339</v>
      </c>
      <c r="D58" s="234">
        <v>4900000000</v>
      </c>
      <c r="E58" s="235">
        <v>800</v>
      </c>
      <c r="F58" s="229">
        <f>F59</f>
        <v>0</v>
      </c>
      <c r="G58" s="229"/>
      <c r="H58" s="229">
        <f>H59</f>
        <v>0</v>
      </c>
      <c r="I58" s="229"/>
    </row>
    <row r="59" spans="1:9" hidden="1" x14ac:dyDescent="0.2">
      <c r="A59" s="222" t="s">
        <v>77</v>
      </c>
      <c r="B59" s="230" t="s">
        <v>329</v>
      </c>
      <c r="C59" s="230" t="s">
        <v>339</v>
      </c>
      <c r="D59" s="234">
        <v>4900000000</v>
      </c>
      <c r="E59" s="235">
        <v>850</v>
      </c>
      <c r="F59" s="229"/>
      <c r="G59" s="229"/>
      <c r="H59" s="229"/>
      <c r="I59" s="229"/>
    </row>
    <row r="60" spans="1:9" x14ac:dyDescent="0.2">
      <c r="A60" s="220" t="s">
        <v>131</v>
      </c>
      <c r="B60" s="231" t="s">
        <v>329</v>
      </c>
      <c r="C60" s="231" t="s">
        <v>340</v>
      </c>
      <c r="D60" s="232"/>
      <c r="E60" s="233"/>
      <c r="F60" s="227">
        <f>F61</f>
        <v>100</v>
      </c>
      <c r="G60" s="227"/>
      <c r="H60" s="227">
        <f>H61</f>
        <v>100</v>
      </c>
      <c r="I60" s="227"/>
    </row>
    <row r="61" spans="1:9" ht="51" x14ac:dyDescent="0.2">
      <c r="A61" s="225" t="s">
        <v>326</v>
      </c>
      <c r="B61" s="226" t="s">
        <v>329</v>
      </c>
      <c r="C61" s="226" t="s">
        <v>340</v>
      </c>
      <c r="D61" s="213">
        <v>1300000000</v>
      </c>
      <c r="E61" s="214"/>
      <c r="F61" s="227">
        <f>F62</f>
        <v>100</v>
      </c>
      <c r="G61" s="227"/>
      <c r="H61" s="227">
        <f>H62</f>
        <v>100</v>
      </c>
      <c r="I61" s="227"/>
    </row>
    <row r="62" spans="1:9" x14ac:dyDescent="0.2">
      <c r="A62" s="228" t="s">
        <v>76</v>
      </c>
      <c r="B62" s="224" t="s">
        <v>329</v>
      </c>
      <c r="C62" s="224" t="s">
        <v>340</v>
      </c>
      <c r="D62" s="217">
        <v>1300000000</v>
      </c>
      <c r="E62" s="218">
        <v>800</v>
      </c>
      <c r="F62" s="229">
        <f>F63</f>
        <v>100</v>
      </c>
      <c r="G62" s="229"/>
      <c r="H62" s="229">
        <f>H63</f>
        <v>100</v>
      </c>
      <c r="I62" s="229"/>
    </row>
    <row r="63" spans="1:9" x14ac:dyDescent="0.2">
      <c r="A63" s="228" t="s">
        <v>133</v>
      </c>
      <c r="B63" s="224" t="s">
        <v>329</v>
      </c>
      <c r="C63" s="224" t="s">
        <v>340</v>
      </c>
      <c r="D63" s="217">
        <v>1300000000</v>
      </c>
      <c r="E63" s="218">
        <v>870</v>
      </c>
      <c r="F63" s="229">
        <f>' Ведом 5'!F322</f>
        <v>100</v>
      </c>
      <c r="G63" s="229">
        <f>' Ведом 5'!G322</f>
        <v>0</v>
      </c>
      <c r="H63" s="229">
        <f>' Ведом 5'!H322</f>
        <v>100</v>
      </c>
      <c r="I63" s="229">
        <f>' Ведом 5'!I322</f>
        <v>0</v>
      </c>
    </row>
    <row r="64" spans="1:9" x14ac:dyDescent="0.2">
      <c r="A64" s="236" t="s">
        <v>96</v>
      </c>
      <c r="B64" s="212" t="s">
        <v>329</v>
      </c>
      <c r="C64" s="212" t="s">
        <v>341</v>
      </c>
      <c r="D64" s="237"/>
      <c r="E64" s="238"/>
      <c r="F64" s="239">
        <f>F65+F72+F75+F78+F85+F91+F95</f>
        <v>45595.343000000001</v>
      </c>
      <c r="G64" s="239">
        <f>G65+G72+G75+G78+G85+G91+G95</f>
        <v>4505.2349999999997</v>
      </c>
      <c r="H64" s="239">
        <f>H65+H72+H75+H78+H85+H91+H95</f>
        <v>45310.548999999999</v>
      </c>
      <c r="I64" s="239">
        <f>I65+I72+I75+I78+I85+I91+I95</f>
        <v>4505.2349999999997</v>
      </c>
    </row>
    <row r="65" spans="1:9" ht="25.5" x14ac:dyDescent="0.2">
      <c r="A65" s="225" t="s">
        <v>301</v>
      </c>
      <c r="B65" s="226" t="s">
        <v>329</v>
      </c>
      <c r="C65" s="226" t="s">
        <v>341</v>
      </c>
      <c r="D65" s="213" t="s">
        <v>23</v>
      </c>
      <c r="E65" s="214"/>
      <c r="F65" s="227">
        <f>F66+F68+F70</f>
        <v>3782.819</v>
      </c>
      <c r="G65" s="227">
        <f>G66+G68+G70</f>
        <v>0</v>
      </c>
      <c r="H65" s="227">
        <f>H66+H68+H70</f>
        <v>3679.4369999999999</v>
      </c>
      <c r="I65" s="227">
        <f>I66+I68+I70</f>
        <v>0</v>
      </c>
    </row>
    <row r="66" spans="1:9" ht="51" x14ac:dyDescent="0.2">
      <c r="A66" s="228" t="s">
        <v>72</v>
      </c>
      <c r="B66" s="224" t="s">
        <v>329</v>
      </c>
      <c r="C66" s="224" t="s">
        <v>341</v>
      </c>
      <c r="D66" s="217" t="s">
        <v>23</v>
      </c>
      <c r="E66" s="218">
        <v>100</v>
      </c>
      <c r="F66" s="229">
        <f>F67</f>
        <v>2340.0659999999998</v>
      </c>
      <c r="G66" s="229">
        <f>G67</f>
        <v>0</v>
      </c>
      <c r="H66" s="229">
        <f>H67</f>
        <v>2340.0659999999998</v>
      </c>
      <c r="I66" s="229">
        <f>I67</f>
        <v>0</v>
      </c>
    </row>
    <row r="67" spans="1:9" x14ac:dyDescent="0.2">
      <c r="A67" s="228" t="s">
        <v>134</v>
      </c>
      <c r="B67" s="224" t="s">
        <v>329</v>
      </c>
      <c r="C67" s="224" t="s">
        <v>341</v>
      </c>
      <c r="D67" s="217" t="s">
        <v>23</v>
      </c>
      <c r="E67" s="218">
        <v>110</v>
      </c>
      <c r="F67" s="229">
        <f>' Ведом 5'!F75</f>
        <v>2340.0659999999998</v>
      </c>
      <c r="G67" s="229">
        <f>' Ведом 5'!G75</f>
        <v>0</v>
      </c>
      <c r="H67" s="229">
        <f>' Ведом 5'!H75</f>
        <v>2340.0659999999998</v>
      </c>
      <c r="I67" s="229">
        <f>' Ведом 5'!I75</f>
        <v>0</v>
      </c>
    </row>
    <row r="68" spans="1:9" ht="25.5" x14ac:dyDescent="0.2">
      <c r="A68" s="222" t="s">
        <v>74</v>
      </c>
      <c r="B68" s="230" t="s">
        <v>329</v>
      </c>
      <c r="C68" s="230" t="s">
        <v>341</v>
      </c>
      <c r="D68" s="217" t="s">
        <v>23</v>
      </c>
      <c r="E68" s="218">
        <v>200</v>
      </c>
      <c r="F68" s="229">
        <f>F69</f>
        <v>902.75300000000004</v>
      </c>
      <c r="G68" s="229">
        <f>G69</f>
        <v>0</v>
      </c>
      <c r="H68" s="229">
        <f>H69</f>
        <v>799.37099999999998</v>
      </c>
      <c r="I68" s="229">
        <f>I69</f>
        <v>0</v>
      </c>
    </row>
    <row r="69" spans="1:9" ht="25.5" x14ac:dyDescent="0.2">
      <c r="A69" s="228" t="s">
        <v>75</v>
      </c>
      <c r="B69" s="224" t="s">
        <v>329</v>
      </c>
      <c r="C69" s="224" t="s">
        <v>341</v>
      </c>
      <c r="D69" s="217" t="s">
        <v>23</v>
      </c>
      <c r="E69" s="218">
        <v>240</v>
      </c>
      <c r="F69" s="229">
        <f>' Ведом 5'!F77</f>
        <v>902.75300000000004</v>
      </c>
      <c r="G69" s="229">
        <f>' Ведом 5'!G77</f>
        <v>0</v>
      </c>
      <c r="H69" s="229">
        <f>' Ведом 5'!H77</f>
        <v>799.37099999999998</v>
      </c>
      <c r="I69" s="229">
        <f>' Ведом 5'!I77</f>
        <v>0</v>
      </c>
    </row>
    <row r="70" spans="1:9" x14ac:dyDescent="0.2">
      <c r="A70" s="228" t="s">
        <v>76</v>
      </c>
      <c r="B70" s="224" t="s">
        <v>329</v>
      </c>
      <c r="C70" s="224" t="s">
        <v>341</v>
      </c>
      <c r="D70" s="217" t="s">
        <v>23</v>
      </c>
      <c r="E70" s="218">
        <v>800</v>
      </c>
      <c r="F70" s="229">
        <f>F71</f>
        <v>540</v>
      </c>
      <c r="G70" s="229">
        <f>G71</f>
        <v>0</v>
      </c>
      <c r="H70" s="229">
        <f>H71</f>
        <v>540</v>
      </c>
      <c r="I70" s="229">
        <f>I71</f>
        <v>0</v>
      </c>
    </row>
    <row r="71" spans="1:9" x14ac:dyDescent="0.2">
      <c r="A71" s="228" t="s">
        <v>77</v>
      </c>
      <c r="B71" s="224" t="s">
        <v>329</v>
      </c>
      <c r="C71" s="224" t="s">
        <v>341</v>
      </c>
      <c r="D71" s="217" t="s">
        <v>23</v>
      </c>
      <c r="E71" s="218">
        <v>850</v>
      </c>
      <c r="F71" s="229">
        <f>' Ведом 5'!F79</f>
        <v>540</v>
      </c>
      <c r="G71" s="229">
        <f>' Ведом 5'!G79</f>
        <v>0</v>
      </c>
      <c r="H71" s="229">
        <f>' Ведом 5'!H79</f>
        <v>540</v>
      </c>
      <c r="I71" s="229">
        <f>' Ведом 5'!I79</f>
        <v>0</v>
      </c>
    </row>
    <row r="72" spans="1:9" ht="76.5" x14ac:dyDescent="0.2">
      <c r="A72" s="225" t="s">
        <v>302</v>
      </c>
      <c r="B72" s="226" t="s">
        <v>329</v>
      </c>
      <c r="C72" s="226" t="s">
        <v>341</v>
      </c>
      <c r="D72" s="213" t="s">
        <v>25</v>
      </c>
      <c r="E72" s="240"/>
      <c r="F72" s="227">
        <f t="shared" ref="F72:I73" si="2">F73</f>
        <v>23738.463</v>
      </c>
      <c r="G72" s="227">
        <f t="shared" si="2"/>
        <v>0</v>
      </c>
      <c r="H72" s="227">
        <f t="shared" si="2"/>
        <v>23738.463</v>
      </c>
      <c r="I72" s="227">
        <f t="shared" si="2"/>
        <v>0</v>
      </c>
    </row>
    <row r="73" spans="1:9" ht="25.5" x14ac:dyDescent="0.2">
      <c r="A73" s="228" t="s">
        <v>101</v>
      </c>
      <c r="B73" s="224" t="s">
        <v>329</v>
      </c>
      <c r="C73" s="224" t="s">
        <v>341</v>
      </c>
      <c r="D73" s="217" t="s">
        <v>25</v>
      </c>
      <c r="E73" s="241">
        <v>600</v>
      </c>
      <c r="F73" s="229">
        <f t="shared" si="2"/>
        <v>23738.463</v>
      </c>
      <c r="G73" s="229">
        <f t="shared" si="2"/>
        <v>0</v>
      </c>
      <c r="H73" s="229">
        <f t="shared" si="2"/>
        <v>23738.463</v>
      </c>
      <c r="I73" s="229">
        <f t="shared" si="2"/>
        <v>0</v>
      </c>
    </row>
    <row r="74" spans="1:9" x14ac:dyDescent="0.2">
      <c r="A74" s="228" t="s">
        <v>102</v>
      </c>
      <c r="B74" s="224" t="s">
        <v>329</v>
      </c>
      <c r="C74" s="224" t="s">
        <v>341</v>
      </c>
      <c r="D74" s="217" t="s">
        <v>25</v>
      </c>
      <c r="E74" s="241">
        <v>620</v>
      </c>
      <c r="F74" s="229">
        <f>' Ведом 5'!F88</f>
        <v>23738.463</v>
      </c>
      <c r="G74" s="229">
        <f>' Ведом 5'!G88</f>
        <v>0</v>
      </c>
      <c r="H74" s="229">
        <f>' Ведом 5'!H88</f>
        <v>23738.463</v>
      </c>
      <c r="I74" s="229">
        <f>' Ведом 5'!I88</f>
        <v>0</v>
      </c>
    </row>
    <row r="75" spans="1:9" ht="25.5" x14ac:dyDescent="0.2">
      <c r="A75" s="225" t="s">
        <v>333</v>
      </c>
      <c r="B75" s="226" t="s">
        <v>329</v>
      </c>
      <c r="C75" s="226" t="s">
        <v>341</v>
      </c>
      <c r="D75" s="213" t="s">
        <v>46</v>
      </c>
      <c r="E75" s="240"/>
      <c r="F75" s="227">
        <f t="shared" ref="F75:I76" si="3">F76</f>
        <v>21</v>
      </c>
      <c r="G75" s="227">
        <f t="shared" si="3"/>
        <v>0</v>
      </c>
      <c r="H75" s="227">
        <f t="shared" si="3"/>
        <v>22</v>
      </c>
      <c r="I75" s="227">
        <f t="shared" si="3"/>
        <v>0</v>
      </c>
    </row>
    <row r="76" spans="1:9" ht="25.5" x14ac:dyDescent="0.2">
      <c r="A76" s="228" t="s">
        <v>74</v>
      </c>
      <c r="B76" s="224" t="s">
        <v>329</v>
      </c>
      <c r="C76" s="224" t="s">
        <v>341</v>
      </c>
      <c r="D76" s="217" t="s">
        <v>46</v>
      </c>
      <c r="E76" s="241">
        <v>200</v>
      </c>
      <c r="F76" s="229">
        <f t="shared" si="3"/>
        <v>21</v>
      </c>
      <c r="G76" s="229">
        <f t="shared" si="3"/>
        <v>0</v>
      </c>
      <c r="H76" s="229">
        <f t="shared" si="3"/>
        <v>22</v>
      </c>
      <c r="I76" s="229">
        <f t="shared" si="3"/>
        <v>0</v>
      </c>
    </row>
    <row r="77" spans="1:9" ht="25.5" x14ac:dyDescent="0.2">
      <c r="A77" s="228" t="s">
        <v>75</v>
      </c>
      <c r="B77" s="224" t="s">
        <v>329</v>
      </c>
      <c r="C77" s="224" t="s">
        <v>341</v>
      </c>
      <c r="D77" s="217" t="s">
        <v>46</v>
      </c>
      <c r="E77" s="241">
        <v>240</v>
      </c>
      <c r="F77" s="229">
        <f>' Ведом 5'!F326</f>
        <v>21</v>
      </c>
      <c r="G77" s="229">
        <f>' Ведом 5'!G326</f>
        <v>0</v>
      </c>
      <c r="H77" s="229">
        <f>' Ведом 5'!H326</f>
        <v>22</v>
      </c>
      <c r="I77" s="229">
        <f>' Ведом 5'!I326</f>
        <v>0</v>
      </c>
    </row>
    <row r="78" spans="1:9" ht="25.5" x14ac:dyDescent="0.2">
      <c r="A78" s="225" t="s">
        <v>311</v>
      </c>
      <c r="B78" s="226" t="s">
        <v>329</v>
      </c>
      <c r="C78" s="226" t="s">
        <v>341</v>
      </c>
      <c r="D78" s="213" t="s">
        <v>47</v>
      </c>
      <c r="E78" s="214"/>
      <c r="F78" s="227">
        <f>F79+F81+F83</f>
        <v>17537.350999999999</v>
      </c>
      <c r="G78" s="227">
        <f>G79+G81+G83</f>
        <v>4505.2349999999997</v>
      </c>
      <c r="H78" s="227">
        <f>H79+H81+H83</f>
        <v>17376.937999999998</v>
      </c>
      <c r="I78" s="227">
        <f>I79+I81+I83</f>
        <v>4505.2349999999997</v>
      </c>
    </row>
    <row r="79" spans="1:9" ht="51" x14ac:dyDescent="0.2">
      <c r="A79" s="228" t="s">
        <v>72</v>
      </c>
      <c r="B79" s="224" t="s">
        <v>329</v>
      </c>
      <c r="C79" s="224" t="s">
        <v>341</v>
      </c>
      <c r="D79" s="217" t="s">
        <v>47</v>
      </c>
      <c r="E79" s="218">
        <v>100</v>
      </c>
      <c r="F79" s="229">
        <f>F80</f>
        <v>15456.89</v>
      </c>
      <c r="G79" s="229">
        <f>G80</f>
        <v>3722.518</v>
      </c>
      <c r="H79" s="229">
        <f>H80</f>
        <v>15456.89</v>
      </c>
      <c r="I79" s="229">
        <f>I80</f>
        <v>3722.518</v>
      </c>
    </row>
    <row r="80" spans="1:9" x14ac:dyDescent="0.2">
      <c r="A80" s="228" t="s">
        <v>134</v>
      </c>
      <c r="B80" s="224" t="s">
        <v>329</v>
      </c>
      <c r="C80" s="224" t="s">
        <v>341</v>
      </c>
      <c r="D80" s="217" t="s">
        <v>47</v>
      </c>
      <c r="E80" s="218">
        <v>110</v>
      </c>
      <c r="F80" s="229">
        <f>' Ведом 5'!F334</f>
        <v>15456.89</v>
      </c>
      <c r="G80" s="229">
        <f>' Ведом 5'!G334</f>
        <v>3722.518</v>
      </c>
      <c r="H80" s="229">
        <f>' Ведом 5'!H334</f>
        <v>15456.89</v>
      </c>
      <c r="I80" s="229">
        <f>' Ведом 5'!I334</f>
        <v>3722.518</v>
      </c>
    </row>
    <row r="81" spans="1:9" ht="25.5" x14ac:dyDescent="0.2">
      <c r="A81" s="222" t="s">
        <v>74</v>
      </c>
      <c r="B81" s="230" t="s">
        <v>329</v>
      </c>
      <c r="C81" s="230" t="s">
        <v>341</v>
      </c>
      <c r="D81" s="217" t="s">
        <v>47</v>
      </c>
      <c r="E81" s="218">
        <v>200</v>
      </c>
      <c r="F81" s="229">
        <f>F82</f>
        <v>2077.4609999999998</v>
      </c>
      <c r="G81" s="229">
        <f>G82</f>
        <v>782.71699999999998</v>
      </c>
      <c r="H81" s="229">
        <f>H82</f>
        <v>1917.048</v>
      </c>
      <c r="I81" s="229">
        <f>I82</f>
        <v>782.71699999999998</v>
      </c>
    </row>
    <row r="82" spans="1:9" ht="25.5" x14ac:dyDescent="0.2">
      <c r="A82" s="228" t="s">
        <v>75</v>
      </c>
      <c r="B82" s="224" t="s">
        <v>329</v>
      </c>
      <c r="C82" s="224" t="s">
        <v>341</v>
      </c>
      <c r="D82" s="217" t="s">
        <v>47</v>
      </c>
      <c r="E82" s="218">
        <v>240</v>
      </c>
      <c r="F82" s="229">
        <f>' Ведом 5'!F336</f>
        <v>2077.4609999999998</v>
      </c>
      <c r="G82" s="229">
        <f>' Ведом 5'!G336</f>
        <v>782.71699999999998</v>
      </c>
      <c r="H82" s="229">
        <f>' Ведом 5'!H336</f>
        <v>1917.048</v>
      </c>
      <c r="I82" s="229">
        <f>' Ведом 5'!I336</f>
        <v>782.71699999999998</v>
      </c>
    </row>
    <row r="83" spans="1:9" x14ac:dyDescent="0.2">
      <c r="A83" s="228" t="s">
        <v>76</v>
      </c>
      <c r="B83" s="224" t="s">
        <v>329</v>
      </c>
      <c r="C83" s="224" t="s">
        <v>341</v>
      </c>
      <c r="D83" s="217" t="s">
        <v>47</v>
      </c>
      <c r="E83" s="218">
        <v>800</v>
      </c>
      <c r="F83" s="229">
        <f>F84</f>
        <v>3</v>
      </c>
      <c r="G83" s="229">
        <f>G84</f>
        <v>0</v>
      </c>
      <c r="H83" s="229">
        <f>H84</f>
        <v>3</v>
      </c>
      <c r="I83" s="229">
        <f>I84</f>
        <v>0</v>
      </c>
    </row>
    <row r="84" spans="1:9" x14ac:dyDescent="0.2">
      <c r="A84" s="228" t="s">
        <v>77</v>
      </c>
      <c r="B84" s="224" t="s">
        <v>329</v>
      </c>
      <c r="C84" s="224" t="s">
        <v>341</v>
      </c>
      <c r="D84" s="217" t="s">
        <v>47</v>
      </c>
      <c r="E84" s="218">
        <v>850</v>
      </c>
      <c r="F84" s="229">
        <f>' Ведом 5'!F338</f>
        <v>3</v>
      </c>
      <c r="G84" s="229">
        <f>' Ведом 5'!G338</f>
        <v>0</v>
      </c>
      <c r="H84" s="229">
        <f>' Ведом 5'!H338</f>
        <v>3</v>
      </c>
      <c r="I84" s="229">
        <f>' Ведом 5'!I338</f>
        <v>0</v>
      </c>
    </row>
    <row r="85" spans="1:9" ht="51" x14ac:dyDescent="0.2">
      <c r="A85" s="225" t="s">
        <v>310</v>
      </c>
      <c r="B85" s="226" t="s">
        <v>329</v>
      </c>
      <c r="C85" s="226" t="s">
        <v>341</v>
      </c>
      <c r="D85" s="213">
        <v>1800000000</v>
      </c>
      <c r="E85" s="214"/>
      <c r="F85" s="227">
        <f>F86+F88</f>
        <v>84.682000000000002</v>
      </c>
      <c r="G85" s="227">
        <f>G86+G88</f>
        <v>0</v>
      </c>
      <c r="H85" s="227">
        <f>H86+H88</f>
        <v>84.682999999999993</v>
      </c>
      <c r="I85" s="227">
        <f>I86+I88</f>
        <v>0</v>
      </c>
    </row>
    <row r="86" spans="1:9" ht="25.5" x14ac:dyDescent="0.2">
      <c r="A86" s="228" t="s">
        <v>74</v>
      </c>
      <c r="B86" s="224" t="s">
        <v>329</v>
      </c>
      <c r="C86" s="224" t="s">
        <v>341</v>
      </c>
      <c r="D86" s="217">
        <v>1800000000</v>
      </c>
      <c r="E86" s="218">
        <v>200</v>
      </c>
      <c r="F86" s="229">
        <f>F87</f>
        <v>34.682000000000002</v>
      </c>
      <c r="G86" s="229">
        <f>G87</f>
        <v>0</v>
      </c>
      <c r="H86" s="229">
        <f>H87</f>
        <v>34.683</v>
      </c>
      <c r="I86" s="229">
        <f>I87</f>
        <v>0</v>
      </c>
    </row>
    <row r="87" spans="1:9" ht="25.5" x14ac:dyDescent="0.2">
      <c r="A87" s="228" t="s">
        <v>75</v>
      </c>
      <c r="B87" s="224" t="s">
        <v>329</v>
      </c>
      <c r="C87" s="224" t="s">
        <v>341</v>
      </c>
      <c r="D87" s="217">
        <v>1800000000</v>
      </c>
      <c r="E87" s="218">
        <v>240</v>
      </c>
      <c r="F87" s="229">
        <f>' Ведом 5'!F353</f>
        <v>34.682000000000002</v>
      </c>
      <c r="G87" s="229">
        <f>' Ведом 5'!G353</f>
        <v>0</v>
      </c>
      <c r="H87" s="229">
        <f>' Ведом 5'!H353</f>
        <v>34.683</v>
      </c>
      <c r="I87" s="229">
        <f>' Ведом 5'!I353</f>
        <v>0</v>
      </c>
    </row>
    <row r="88" spans="1:9" x14ac:dyDescent="0.2">
      <c r="A88" s="228" t="s">
        <v>76</v>
      </c>
      <c r="B88" s="224" t="s">
        <v>329</v>
      </c>
      <c r="C88" s="224" t="s">
        <v>341</v>
      </c>
      <c r="D88" s="217">
        <v>1800000000</v>
      </c>
      <c r="E88" s="218">
        <v>800</v>
      </c>
      <c r="F88" s="229">
        <f>F89+F90</f>
        <v>50</v>
      </c>
      <c r="G88" s="229">
        <f>G89+G90</f>
        <v>0</v>
      </c>
      <c r="H88" s="229">
        <f>H89+H90</f>
        <v>50</v>
      </c>
      <c r="I88" s="229">
        <f>I89+I90</f>
        <v>0</v>
      </c>
    </row>
    <row r="89" spans="1:9" hidden="1" x14ac:dyDescent="0.2">
      <c r="A89" s="228" t="s">
        <v>176</v>
      </c>
      <c r="B89" s="224" t="s">
        <v>329</v>
      </c>
      <c r="C89" s="224" t="s">
        <v>341</v>
      </c>
      <c r="D89" s="217">
        <v>1800000000</v>
      </c>
      <c r="E89" s="218">
        <v>830</v>
      </c>
      <c r="F89" s="229">
        <v>0</v>
      </c>
      <c r="G89" s="229">
        <v>0</v>
      </c>
      <c r="H89" s="229">
        <v>0</v>
      </c>
      <c r="I89" s="229">
        <v>0</v>
      </c>
    </row>
    <row r="90" spans="1:9" x14ac:dyDescent="0.2">
      <c r="A90" s="228" t="s">
        <v>77</v>
      </c>
      <c r="B90" s="224" t="s">
        <v>329</v>
      </c>
      <c r="C90" s="224" t="s">
        <v>341</v>
      </c>
      <c r="D90" s="217">
        <v>1800000000</v>
      </c>
      <c r="E90" s="218">
        <v>850</v>
      </c>
      <c r="F90" s="229">
        <f>' Ведом 5'!F355</f>
        <v>50</v>
      </c>
      <c r="G90" s="229">
        <f>' Ведом 5'!G355</f>
        <v>0</v>
      </c>
      <c r="H90" s="229">
        <f>' Ведом 5'!H355</f>
        <v>50</v>
      </c>
      <c r="I90" s="229">
        <f>' Ведом 5'!I355</f>
        <v>0</v>
      </c>
    </row>
    <row r="91" spans="1:9" ht="63.75" x14ac:dyDescent="0.2">
      <c r="A91" s="220" t="s">
        <v>319</v>
      </c>
      <c r="B91" s="231" t="s">
        <v>329</v>
      </c>
      <c r="C91" s="231" t="s">
        <v>341</v>
      </c>
      <c r="D91" s="232">
        <v>4200000000</v>
      </c>
      <c r="E91" s="233"/>
      <c r="F91" s="227">
        <f>F92</f>
        <v>102</v>
      </c>
      <c r="G91" s="227">
        <f>G92</f>
        <v>0</v>
      </c>
      <c r="H91" s="227">
        <f>H92</f>
        <v>80</v>
      </c>
      <c r="I91" s="227">
        <f>I92</f>
        <v>0</v>
      </c>
    </row>
    <row r="92" spans="1:9" x14ac:dyDescent="0.2">
      <c r="A92" s="222" t="s">
        <v>120</v>
      </c>
      <c r="B92" s="230" t="s">
        <v>329</v>
      </c>
      <c r="C92" s="230" t="s">
        <v>341</v>
      </c>
      <c r="D92" s="234">
        <v>4200000000</v>
      </c>
      <c r="E92" s="235">
        <v>300</v>
      </c>
      <c r="F92" s="229">
        <f>F94+F93</f>
        <v>102</v>
      </c>
      <c r="G92" s="229">
        <f>G94</f>
        <v>0</v>
      </c>
      <c r="H92" s="229">
        <f>H94+H93</f>
        <v>80</v>
      </c>
      <c r="I92" s="229">
        <f>I94</f>
        <v>0</v>
      </c>
    </row>
    <row r="93" spans="1:9" hidden="1" x14ac:dyDescent="0.2">
      <c r="A93" s="222" t="s">
        <v>342</v>
      </c>
      <c r="B93" s="230" t="s">
        <v>329</v>
      </c>
      <c r="C93" s="230" t="s">
        <v>341</v>
      </c>
      <c r="D93" s="234">
        <v>4200000000</v>
      </c>
      <c r="E93" s="235">
        <v>340</v>
      </c>
      <c r="F93" s="229">
        <v>0</v>
      </c>
      <c r="G93" s="229">
        <v>0</v>
      </c>
      <c r="H93" s="229">
        <v>0</v>
      </c>
      <c r="I93" s="229">
        <v>0</v>
      </c>
    </row>
    <row r="94" spans="1:9" x14ac:dyDescent="0.2">
      <c r="A94" s="222" t="s">
        <v>233</v>
      </c>
      <c r="B94" s="230" t="s">
        <v>329</v>
      </c>
      <c r="C94" s="230" t="s">
        <v>341</v>
      </c>
      <c r="D94" s="234">
        <v>4200000000</v>
      </c>
      <c r="E94" s="235">
        <v>360</v>
      </c>
      <c r="F94" s="229">
        <f>' Ведом 5'!F366</f>
        <v>102</v>
      </c>
      <c r="G94" s="229">
        <f>' Ведом 5'!G366</f>
        <v>0</v>
      </c>
      <c r="H94" s="229">
        <f>' Ведом 5'!H366</f>
        <v>80</v>
      </c>
      <c r="I94" s="229">
        <f>' Ведом 5'!I366</f>
        <v>0</v>
      </c>
    </row>
    <row r="95" spans="1:9" ht="38.25" x14ac:dyDescent="0.2">
      <c r="A95" s="220" t="s">
        <v>307</v>
      </c>
      <c r="B95" s="231" t="s">
        <v>329</v>
      </c>
      <c r="C95" s="231" t="s">
        <v>341</v>
      </c>
      <c r="D95" s="232">
        <v>4800000000</v>
      </c>
      <c r="E95" s="233"/>
      <c r="F95" s="227">
        <f>F96</f>
        <v>329.02800000000002</v>
      </c>
      <c r="G95" s="227">
        <f>G96</f>
        <v>0</v>
      </c>
      <c r="H95" s="227">
        <f>H96</f>
        <v>329.02800000000002</v>
      </c>
      <c r="I95" s="227">
        <f>I96</f>
        <v>0</v>
      </c>
    </row>
    <row r="96" spans="1:9" ht="25.5" x14ac:dyDescent="0.2">
      <c r="A96" s="222" t="s">
        <v>74</v>
      </c>
      <c r="B96" s="230" t="s">
        <v>329</v>
      </c>
      <c r="C96" s="230" t="s">
        <v>341</v>
      </c>
      <c r="D96" s="234">
        <v>4800000000</v>
      </c>
      <c r="E96" s="235">
        <v>200</v>
      </c>
      <c r="F96" s="229">
        <f>F97</f>
        <v>329.02800000000002</v>
      </c>
      <c r="G96" s="229"/>
      <c r="H96" s="229">
        <f>H97</f>
        <v>329.02800000000002</v>
      </c>
      <c r="I96" s="229"/>
    </row>
    <row r="97" spans="1:9" ht="25.5" x14ac:dyDescent="0.2">
      <c r="A97" s="222" t="s">
        <v>75</v>
      </c>
      <c r="B97" s="230" t="s">
        <v>329</v>
      </c>
      <c r="C97" s="230" t="s">
        <v>341</v>
      </c>
      <c r="D97" s="234">
        <v>4800000000</v>
      </c>
      <c r="E97" s="235">
        <v>240</v>
      </c>
      <c r="F97" s="229">
        <f>' Ведом 5'!F369</f>
        <v>329.02800000000002</v>
      </c>
      <c r="G97" s="229">
        <f>' Ведом 5'!G369</f>
        <v>0</v>
      </c>
      <c r="H97" s="229">
        <f>' Ведом 5'!H369</f>
        <v>329.02800000000002</v>
      </c>
      <c r="I97" s="229">
        <f>' Ведом 5'!I369</f>
        <v>0</v>
      </c>
    </row>
    <row r="98" spans="1:9" x14ac:dyDescent="0.2">
      <c r="A98" s="225" t="s">
        <v>103</v>
      </c>
      <c r="B98" s="226" t="s">
        <v>332</v>
      </c>
      <c r="C98" s="226" t="s">
        <v>330</v>
      </c>
      <c r="D98" s="213"/>
      <c r="E98" s="214"/>
      <c r="F98" s="227">
        <f>F100+F107+F111+F115</f>
        <v>18855.514999999999</v>
      </c>
      <c r="G98" s="227">
        <f>G100+G107+G111+G115</f>
        <v>399.33</v>
      </c>
      <c r="H98" s="227">
        <f>H100+H107+H111+H115</f>
        <v>20147.488999999998</v>
      </c>
      <c r="I98" s="227">
        <f>I100+I107+I111+I115</f>
        <v>283.38299999999998</v>
      </c>
    </row>
    <row r="99" spans="1:9" x14ac:dyDescent="0.2">
      <c r="A99" s="225" t="s">
        <v>138</v>
      </c>
      <c r="B99" s="226" t="s">
        <v>332</v>
      </c>
      <c r="C99" s="226" t="s">
        <v>338</v>
      </c>
      <c r="D99" s="213"/>
      <c r="E99" s="214"/>
      <c r="F99" s="227">
        <f>F100</f>
        <v>4821.299</v>
      </c>
      <c r="G99" s="227">
        <f>G100</f>
        <v>283.38299999999998</v>
      </c>
      <c r="H99" s="227">
        <f>H100</f>
        <v>4821.7290000000003</v>
      </c>
      <c r="I99" s="227">
        <f>I100</f>
        <v>283.38299999999998</v>
      </c>
    </row>
    <row r="100" spans="1:9" ht="51" x14ac:dyDescent="0.2">
      <c r="A100" s="225" t="s">
        <v>318</v>
      </c>
      <c r="B100" s="226" t="s">
        <v>332</v>
      </c>
      <c r="C100" s="226" t="s">
        <v>338</v>
      </c>
      <c r="D100" s="213" t="s">
        <v>53</v>
      </c>
      <c r="E100" s="214"/>
      <c r="F100" s="227">
        <f>F101+F103+F105</f>
        <v>4821.299</v>
      </c>
      <c r="G100" s="227">
        <f>G101+G103+G105</f>
        <v>283.38299999999998</v>
      </c>
      <c r="H100" s="227">
        <f>H101+H103+H105</f>
        <v>4821.7290000000003</v>
      </c>
      <c r="I100" s="227">
        <f>I101+I103+I105</f>
        <v>283.38299999999998</v>
      </c>
    </row>
    <row r="101" spans="1:9" ht="51" x14ac:dyDescent="0.2">
      <c r="A101" s="228" t="s">
        <v>72</v>
      </c>
      <c r="B101" s="224" t="s">
        <v>332</v>
      </c>
      <c r="C101" s="224" t="s">
        <v>338</v>
      </c>
      <c r="D101" s="217" t="s">
        <v>53</v>
      </c>
      <c r="E101" s="218">
        <v>100</v>
      </c>
      <c r="F101" s="229">
        <f>F102</f>
        <v>4320.9840000000004</v>
      </c>
      <c r="G101" s="229">
        <f>G102</f>
        <v>0</v>
      </c>
      <c r="H101" s="229">
        <f>H102</f>
        <v>4320.9840000000004</v>
      </c>
      <c r="I101" s="229">
        <f>I102</f>
        <v>0</v>
      </c>
    </row>
    <row r="102" spans="1:9" ht="25.5" x14ac:dyDescent="0.2">
      <c r="A102" s="228" t="s">
        <v>73</v>
      </c>
      <c r="B102" s="224" t="s">
        <v>332</v>
      </c>
      <c r="C102" s="224" t="s">
        <v>338</v>
      </c>
      <c r="D102" s="217" t="s">
        <v>53</v>
      </c>
      <c r="E102" s="218">
        <v>120</v>
      </c>
      <c r="F102" s="229">
        <f>' Ведом 5'!F383</f>
        <v>4320.9840000000004</v>
      </c>
      <c r="G102" s="229">
        <f>' Ведом 5'!G383</f>
        <v>0</v>
      </c>
      <c r="H102" s="229">
        <f>' Ведом 5'!H383</f>
        <v>4320.9840000000004</v>
      </c>
      <c r="I102" s="229">
        <f>' Ведом 5'!I383</f>
        <v>0</v>
      </c>
    </row>
    <row r="103" spans="1:9" ht="25.5" x14ac:dyDescent="0.2">
      <c r="A103" s="222" t="s">
        <v>74</v>
      </c>
      <c r="B103" s="230" t="s">
        <v>332</v>
      </c>
      <c r="C103" s="230" t="s">
        <v>338</v>
      </c>
      <c r="D103" s="217" t="s">
        <v>53</v>
      </c>
      <c r="E103" s="218">
        <v>200</v>
      </c>
      <c r="F103" s="229">
        <f>F104</f>
        <v>500.315</v>
      </c>
      <c r="G103" s="229">
        <f>G104</f>
        <v>283.38299999999998</v>
      </c>
      <c r="H103" s="229">
        <f>H104</f>
        <v>500.745</v>
      </c>
      <c r="I103" s="229">
        <f>I104</f>
        <v>283.38299999999998</v>
      </c>
    </row>
    <row r="104" spans="1:9" ht="25.5" x14ac:dyDescent="0.2">
      <c r="A104" s="228" t="s">
        <v>75</v>
      </c>
      <c r="B104" s="224" t="s">
        <v>332</v>
      </c>
      <c r="C104" s="224" t="s">
        <v>338</v>
      </c>
      <c r="D104" s="217" t="s">
        <v>53</v>
      </c>
      <c r="E104" s="218">
        <v>240</v>
      </c>
      <c r="F104" s="229">
        <f>' Ведом 5'!F385</f>
        <v>500.315</v>
      </c>
      <c r="G104" s="229">
        <f>' Ведом 5'!G385</f>
        <v>283.38299999999998</v>
      </c>
      <c r="H104" s="229">
        <f>' Ведом 5'!H385</f>
        <v>500.745</v>
      </c>
      <c r="I104" s="229">
        <f>' Ведом 5'!I385</f>
        <v>283.38299999999998</v>
      </c>
    </row>
    <row r="105" spans="1:9" hidden="1" x14ac:dyDescent="0.2">
      <c r="A105" s="228" t="s">
        <v>76</v>
      </c>
      <c r="B105" s="224" t="s">
        <v>332</v>
      </c>
      <c r="C105" s="224" t="s">
        <v>338</v>
      </c>
      <c r="D105" s="217" t="s">
        <v>53</v>
      </c>
      <c r="E105" s="218">
        <v>800</v>
      </c>
      <c r="F105" s="229">
        <f>F106</f>
        <v>0</v>
      </c>
      <c r="G105" s="229">
        <f>G106</f>
        <v>0</v>
      </c>
      <c r="H105" s="229">
        <f>H106</f>
        <v>0</v>
      </c>
      <c r="I105" s="229">
        <f>I106</f>
        <v>0</v>
      </c>
    </row>
    <row r="106" spans="1:9" ht="38.25" hidden="1" x14ac:dyDescent="0.2">
      <c r="A106" s="228" t="s">
        <v>141</v>
      </c>
      <c r="B106" s="224" t="s">
        <v>332</v>
      </c>
      <c r="C106" s="224" t="s">
        <v>338</v>
      </c>
      <c r="D106" s="217" t="s">
        <v>53</v>
      </c>
      <c r="E106" s="218">
        <v>810</v>
      </c>
      <c r="F106" s="229">
        <f>' Ведом 5'!F404</f>
        <v>0</v>
      </c>
      <c r="G106" s="229">
        <f>' Ведом 5'!G404</f>
        <v>0</v>
      </c>
      <c r="H106" s="229">
        <f>' Ведом 5'!H404</f>
        <v>0</v>
      </c>
      <c r="I106" s="229">
        <f>' Ведом 5'!I404</f>
        <v>0</v>
      </c>
    </row>
    <row r="107" spans="1:9" x14ac:dyDescent="0.2">
      <c r="A107" s="236" t="s">
        <v>144</v>
      </c>
      <c r="B107" s="212" t="s">
        <v>332</v>
      </c>
      <c r="C107" s="212" t="s">
        <v>343</v>
      </c>
      <c r="D107" s="237"/>
      <c r="E107" s="238"/>
      <c r="F107" s="239">
        <f t="shared" ref="F107:I109" si="4">F108</f>
        <v>768.5</v>
      </c>
      <c r="G107" s="239">
        <f t="shared" si="4"/>
        <v>0</v>
      </c>
      <c r="H107" s="239">
        <f t="shared" si="4"/>
        <v>768.5</v>
      </c>
      <c r="I107" s="239">
        <f t="shared" si="4"/>
        <v>0</v>
      </c>
    </row>
    <row r="108" spans="1:9" ht="38.25" x14ac:dyDescent="0.2">
      <c r="A108" s="225" t="s">
        <v>323</v>
      </c>
      <c r="B108" s="226" t="s">
        <v>332</v>
      </c>
      <c r="C108" s="226" t="s">
        <v>343</v>
      </c>
      <c r="D108" s="213" t="s">
        <v>55</v>
      </c>
      <c r="E108" s="214"/>
      <c r="F108" s="227">
        <f t="shared" si="4"/>
        <v>768.5</v>
      </c>
      <c r="G108" s="227">
        <f t="shared" si="4"/>
        <v>0</v>
      </c>
      <c r="H108" s="227">
        <f t="shared" si="4"/>
        <v>768.5</v>
      </c>
      <c r="I108" s="227">
        <f t="shared" si="4"/>
        <v>0</v>
      </c>
    </row>
    <row r="109" spans="1:9" x14ac:dyDescent="0.2">
      <c r="A109" s="228" t="s">
        <v>76</v>
      </c>
      <c r="B109" s="224" t="s">
        <v>332</v>
      </c>
      <c r="C109" s="224" t="s">
        <v>343</v>
      </c>
      <c r="D109" s="217" t="s">
        <v>55</v>
      </c>
      <c r="E109" s="218">
        <v>800</v>
      </c>
      <c r="F109" s="229">
        <f t="shared" si="4"/>
        <v>768.5</v>
      </c>
      <c r="G109" s="229">
        <f t="shared" si="4"/>
        <v>0</v>
      </c>
      <c r="H109" s="229">
        <f t="shared" si="4"/>
        <v>768.5</v>
      </c>
      <c r="I109" s="229">
        <f t="shared" si="4"/>
        <v>0</v>
      </c>
    </row>
    <row r="110" spans="1:9" ht="38.25" x14ac:dyDescent="0.2">
      <c r="A110" s="228" t="s">
        <v>141</v>
      </c>
      <c r="B110" s="224" t="s">
        <v>332</v>
      </c>
      <c r="C110" s="224" t="s">
        <v>343</v>
      </c>
      <c r="D110" s="217" t="s">
        <v>55</v>
      </c>
      <c r="E110" s="218">
        <v>810</v>
      </c>
      <c r="F110" s="229">
        <f>' Ведом 5'!F411</f>
        <v>768.5</v>
      </c>
      <c r="G110" s="229">
        <f>' Ведом 5'!G411</f>
        <v>0</v>
      </c>
      <c r="H110" s="229">
        <f>' Ведом 5'!H411</f>
        <v>768.5</v>
      </c>
      <c r="I110" s="229">
        <f>' Ведом 5'!I411</f>
        <v>0</v>
      </c>
    </row>
    <row r="111" spans="1:9" x14ac:dyDescent="0.2">
      <c r="A111" s="236" t="s">
        <v>104</v>
      </c>
      <c r="B111" s="212" t="s">
        <v>332</v>
      </c>
      <c r="C111" s="212" t="s">
        <v>344</v>
      </c>
      <c r="D111" s="237"/>
      <c r="E111" s="238"/>
      <c r="F111" s="239">
        <f t="shared" ref="F111:I113" si="5">F112</f>
        <v>12490.468999999999</v>
      </c>
      <c r="G111" s="239">
        <f t="shared" si="5"/>
        <v>0</v>
      </c>
      <c r="H111" s="239">
        <f t="shared" si="5"/>
        <v>13897.96</v>
      </c>
      <c r="I111" s="239">
        <f t="shared" si="5"/>
        <v>0</v>
      </c>
    </row>
    <row r="112" spans="1:9" ht="51" x14ac:dyDescent="0.2">
      <c r="A112" s="225" t="s">
        <v>303</v>
      </c>
      <c r="B112" s="226" t="s">
        <v>332</v>
      </c>
      <c r="C112" s="226" t="s">
        <v>344</v>
      </c>
      <c r="D112" s="213" t="s">
        <v>28</v>
      </c>
      <c r="E112" s="214"/>
      <c r="F112" s="227">
        <f t="shared" si="5"/>
        <v>12490.468999999999</v>
      </c>
      <c r="G112" s="227">
        <f t="shared" si="5"/>
        <v>0</v>
      </c>
      <c r="H112" s="227">
        <f t="shared" si="5"/>
        <v>13897.96</v>
      </c>
      <c r="I112" s="227">
        <f t="shared" si="5"/>
        <v>0</v>
      </c>
    </row>
    <row r="113" spans="1:9" ht="25.5" x14ac:dyDescent="0.2">
      <c r="A113" s="222" t="s">
        <v>74</v>
      </c>
      <c r="B113" s="230" t="s">
        <v>332</v>
      </c>
      <c r="C113" s="230" t="s">
        <v>344</v>
      </c>
      <c r="D113" s="217" t="s">
        <v>28</v>
      </c>
      <c r="E113" s="218">
        <v>200</v>
      </c>
      <c r="F113" s="229">
        <f t="shared" si="5"/>
        <v>12490.468999999999</v>
      </c>
      <c r="G113" s="229">
        <f t="shared" si="5"/>
        <v>0</v>
      </c>
      <c r="H113" s="229">
        <f t="shared" si="5"/>
        <v>13897.96</v>
      </c>
      <c r="I113" s="229">
        <f t="shared" si="5"/>
        <v>0</v>
      </c>
    </row>
    <row r="114" spans="1:9" ht="25.5" x14ac:dyDescent="0.2">
      <c r="A114" s="228" t="s">
        <v>75</v>
      </c>
      <c r="B114" s="224" t="s">
        <v>332</v>
      </c>
      <c r="C114" s="224" t="s">
        <v>344</v>
      </c>
      <c r="D114" s="217" t="s">
        <v>28</v>
      </c>
      <c r="E114" s="218">
        <v>240</v>
      </c>
      <c r="F114" s="229">
        <f>' Ведом 5'!F103</f>
        <v>12490.468999999999</v>
      </c>
      <c r="G114" s="229">
        <f>' Ведом 5'!G103</f>
        <v>0</v>
      </c>
      <c r="H114" s="229">
        <f>' Ведом 5'!H103</f>
        <v>13897.96</v>
      </c>
      <c r="I114" s="229">
        <f>' Ведом 5'!I103</f>
        <v>0</v>
      </c>
    </row>
    <row r="115" spans="1:9" x14ac:dyDescent="0.2">
      <c r="A115" s="236" t="s">
        <v>106</v>
      </c>
      <c r="B115" s="212" t="s">
        <v>332</v>
      </c>
      <c r="C115" s="212" t="s">
        <v>345</v>
      </c>
      <c r="D115" s="237"/>
      <c r="E115" s="238"/>
      <c r="F115" s="239">
        <f>F116+F119</f>
        <v>775.24699999999996</v>
      </c>
      <c r="G115" s="239">
        <f>G116+G119</f>
        <v>115.947</v>
      </c>
      <c r="H115" s="239">
        <f>H116+H119</f>
        <v>659.3</v>
      </c>
      <c r="I115" s="239">
        <f>I116+I119</f>
        <v>0</v>
      </c>
    </row>
    <row r="116" spans="1:9" ht="25.5" x14ac:dyDescent="0.2">
      <c r="A116" s="225" t="s">
        <v>301</v>
      </c>
      <c r="B116" s="226" t="s">
        <v>332</v>
      </c>
      <c r="C116" s="212" t="s">
        <v>345</v>
      </c>
      <c r="D116" s="213" t="s">
        <v>23</v>
      </c>
      <c r="E116" s="214"/>
      <c r="F116" s="227">
        <f t="shared" ref="F116:I117" si="6">F117</f>
        <v>115.947</v>
      </c>
      <c r="G116" s="227">
        <f t="shared" si="6"/>
        <v>115.947</v>
      </c>
      <c r="H116" s="227">
        <f t="shared" si="6"/>
        <v>0</v>
      </c>
      <c r="I116" s="227">
        <f t="shared" si="6"/>
        <v>0</v>
      </c>
    </row>
    <row r="117" spans="1:9" ht="25.5" x14ac:dyDescent="0.2">
      <c r="A117" s="228" t="s">
        <v>74</v>
      </c>
      <c r="B117" s="224" t="s">
        <v>332</v>
      </c>
      <c r="C117" s="216" t="s">
        <v>345</v>
      </c>
      <c r="D117" s="217" t="s">
        <v>23</v>
      </c>
      <c r="E117" s="217">
        <v>200</v>
      </c>
      <c r="F117" s="229">
        <f t="shared" si="6"/>
        <v>115.947</v>
      </c>
      <c r="G117" s="229">
        <f t="shared" si="6"/>
        <v>115.947</v>
      </c>
      <c r="H117" s="229">
        <f t="shared" si="6"/>
        <v>0</v>
      </c>
      <c r="I117" s="229">
        <f t="shared" si="6"/>
        <v>0</v>
      </c>
    </row>
    <row r="118" spans="1:9" ht="25.5" x14ac:dyDescent="0.2">
      <c r="A118" s="228" t="s">
        <v>75</v>
      </c>
      <c r="B118" s="224" t="s">
        <v>332</v>
      </c>
      <c r="C118" s="216" t="s">
        <v>345</v>
      </c>
      <c r="D118" s="217" t="s">
        <v>23</v>
      </c>
      <c r="E118" s="217">
        <v>240</v>
      </c>
      <c r="F118" s="229">
        <f>' Ведом 5'!F107</f>
        <v>115.947</v>
      </c>
      <c r="G118" s="229">
        <f>' Ведом 5'!G107</f>
        <v>115.947</v>
      </c>
      <c r="H118" s="229">
        <f>' Ведом 5'!H107</f>
        <v>0</v>
      </c>
      <c r="I118" s="229">
        <f>' Ведом 5'!I107</f>
        <v>0</v>
      </c>
    </row>
    <row r="119" spans="1:9" ht="38.25" x14ac:dyDescent="0.2">
      <c r="A119" s="225" t="s">
        <v>304</v>
      </c>
      <c r="B119" s="226" t="s">
        <v>332</v>
      </c>
      <c r="C119" s="226" t="s">
        <v>345</v>
      </c>
      <c r="D119" s="213">
        <v>1700000000</v>
      </c>
      <c r="E119" s="214"/>
      <c r="F119" s="227">
        <f>F120+F122</f>
        <v>659.3</v>
      </c>
      <c r="G119" s="227">
        <f>G120+G122</f>
        <v>0</v>
      </c>
      <c r="H119" s="227">
        <f>H120+H122</f>
        <v>659.3</v>
      </c>
      <c r="I119" s="227">
        <f>I120+I122</f>
        <v>0</v>
      </c>
    </row>
    <row r="120" spans="1:9" ht="25.5" x14ac:dyDescent="0.2">
      <c r="A120" s="228" t="s">
        <v>101</v>
      </c>
      <c r="B120" s="224" t="s">
        <v>332</v>
      </c>
      <c r="C120" s="224" t="s">
        <v>345</v>
      </c>
      <c r="D120" s="217">
        <v>1700000000</v>
      </c>
      <c r="E120" s="218">
        <v>600</v>
      </c>
      <c r="F120" s="229">
        <f>F121</f>
        <v>614.29999999999995</v>
      </c>
      <c r="G120" s="229">
        <f>G121</f>
        <v>0</v>
      </c>
      <c r="H120" s="229">
        <f>H121</f>
        <v>614.29999999999995</v>
      </c>
      <c r="I120" s="229">
        <f>I121</f>
        <v>0</v>
      </c>
    </row>
    <row r="121" spans="1:9" ht="38.25" x14ac:dyDescent="0.2">
      <c r="A121" s="228" t="s">
        <v>276</v>
      </c>
      <c r="B121" s="224" t="s">
        <v>332</v>
      </c>
      <c r="C121" s="224" t="s">
        <v>345</v>
      </c>
      <c r="D121" s="217">
        <v>1700000000</v>
      </c>
      <c r="E121" s="218">
        <v>630</v>
      </c>
      <c r="F121" s="229">
        <f>' Ведом 5'!F110</f>
        <v>614.29999999999995</v>
      </c>
      <c r="G121" s="229">
        <f>' Ведом 5'!G110</f>
        <v>0</v>
      </c>
      <c r="H121" s="229">
        <f>' Ведом 5'!H110</f>
        <v>614.29999999999995</v>
      </c>
      <c r="I121" s="229">
        <f>' Ведом 5'!I110</f>
        <v>0</v>
      </c>
    </row>
    <row r="122" spans="1:9" x14ac:dyDescent="0.2">
      <c r="A122" s="228" t="s">
        <v>76</v>
      </c>
      <c r="B122" s="224" t="s">
        <v>332</v>
      </c>
      <c r="C122" s="224" t="s">
        <v>345</v>
      </c>
      <c r="D122" s="217">
        <v>1700000000</v>
      </c>
      <c r="E122" s="218" t="s">
        <v>334</v>
      </c>
      <c r="F122" s="229">
        <f>F123</f>
        <v>45</v>
      </c>
      <c r="G122" s="229">
        <f>G123</f>
        <v>0</v>
      </c>
      <c r="H122" s="229">
        <f>H123</f>
        <v>45</v>
      </c>
      <c r="I122" s="229">
        <f>I123</f>
        <v>0</v>
      </c>
    </row>
    <row r="123" spans="1:9" ht="38.25" x14ac:dyDescent="0.2">
      <c r="A123" s="228" t="s">
        <v>141</v>
      </c>
      <c r="B123" s="224" t="s">
        <v>332</v>
      </c>
      <c r="C123" s="224" t="s">
        <v>345</v>
      </c>
      <c r="D123" s="217">
        <v>1700000000</v>
      </c>
      <c r="E123" s="218" t="s">
        <v>346</v>
      </c>
      <c r="F123" s="229">
        <f>' Ведом 5'!F415</f>
        <v>45</v>
      </c>
      <c r="G123" s="229">
        <f>' Ведом 5'!G415</f>
        <v>0</v>
      </c>
      <c r="H123" s="229">
        <f>' Ведом 5'!H415</f>
        <v>45</v>
      </c>
      <c r="I123" s="229">
        <f>' Ведом 5'!I415</f>
        <v>0</v>
      </c>
    </row>
    <row r="124" spans="1:9" x14ac:dyDescent="0.2">
      <c r="A124" s="225" t="s">
        <v>108</v>
      </c>
      <c r="B124" s="226" t="s">
        <v>338</v>
      </c>
      <c r="C124" s="226" t="s">
        <v>330</v>
      </c>
      <c r="D124" s="213"/>
      <c r="E124" s="214"/>
      <c r="F124" s="227">
        <f>F125+F129</f>
        <v>105</v>
      </c>
      <c r="G124" s="227">
        <f>G125+G129</f>
        <v>0</v>
      </c>
      <c r="H124" s="227">
        <f>H125+H129</f>
        <v>105</v>
      </c>
      <c r="I124" s="227">
        <f>I125+I129</f>
        <v>0</v>
      </c>
    </row>
    <row r="125" spans="1:9" x14ac:dyDescent="0.2">
      <c r="A125" s="236" t="s">
        <v>109</v>
      </c>
      <c r="B125" s="212" t="s">
        <v>338</v>
      </c>
      <c r="C125" s="212" t="s">
        <v>329</v>
      </c>
      <c r="D125" s="237"/>
      <c r="E125" s="238"/>
      <c r="F125" s="239">
        <f t="shared" ref="F125:I127" si="7">F126</f>
        <v>105</v>
      </c>
      <c r="G125" s="239">
        <f t="shared" si="7"/>
        <v>0</v>
      </c>
      <c r="H125" s="239">
        <f t="shared" si="7"/>
        <v>105</v>
      </c>
      <c r="I125" s="239">
        <f t="shared" si="7"/>
        <v>0</v>
      </c>
    </row>
    <row r="126" spans="1:9" ht="25.5" x14ac:dyDescent="0.2">
      <c r="A126" s="211" t="s">
        <v>301</v>
      </c>
      <c r="B126" s="212" t="s">
        <v>338</v>
      </c>
      <c r="C126" s="212" t="s">
        <v>329</v>
      </c>
      <c r="D126" s="237" t="s">
        <v>23</v>
      </c>
      <c r="E126" s="238"/>
      <c r="F126" s="239">
        <f t="shared" si="7"/>
        <v>105</v>
      </c>
      <c r="G126" s="239">
        <f t="shared" si="7"/>
        <v>0</v>
      </c>
      <c r="H126" s="239">
        <f t="shared" si="7"/>
        <v>105</v>
      </c>
      <c r="I126" s="239">
        <f t="shared" si="7"/>
        <v>0</v>
      </c>
    </row>
    <row r="127" spans="1:9" x14ac:dyDescent="0.2">
      <c r="A127" s="242" t="s">
        <v>74</v>
      </c>
      <c r="B127" s="216" t="s">
        <v>338</v>
      </c>
      <c r="C127" s="216" t="s">
        <v>329</v>
      </c>
      <c r="D127" s="243" t="s">
        <v>23</v>
      </c>
      <c r="E127" s="244">
        <v>200</v>
      </c>
      <c r="F127" s="245">
        <f t="shared" si="7"/>
        <v>105</v>
      </c>
      <c r="G127" s="245">
        <f t="shared" si="7"/>
        <v>0</v>
      </c>
      <c r="H127" s="245">
        <f t="shared" si="7"/>
        <v>105</v>
      </c>
      <c r="I127" s="245">
        <f t="shared" si="7"/>
        <v>0</v>
      </c>
    </row>
    <row r="128" spans="1:9" x14ac:dyDescent="0.2">
      <c r="A128" s="242" t="s">
        <v>75</v>
      </c>
      <c r="B128" s="216" t="s">
        <v>338</v>
      </c>
      <c r="C128" s="216" t="s">
        <v>329</v>
      </c>
      <c r="D128" s="243" t="s">
        <v>23</v>
      </c>
      <c r="E128" s="244">
        <v>240</v>
      </c>
      <c r="F128" s="245">
        <f>' Ведом 5'!F117</f>
        <v>105</v>
      </c>
      <c r="G128" s="245">
        <f>' Ведом 5'!G117</f>
        <v>0</v>
      </c>
      <c r="H128" s="245">
        <f>' Ведом 5'!H117</f>
        <v>105</v>
      </c>
      <c r="I128" s="245">
        <f>' Ведом 5'!I117</f>
        <v>0</v>
      </c>
    </row>
    <row r="129" spans="1:9" hidden="1" x14ac:dyDescent="0.2">
      <c r="A129" s="236" t="s">
        <v>172</v>
      </c>
      <c r="B129" s="212" t="s">
        <v>338</v>
      </c>
      <c r="C129" s="212" t="s">
        <v>347</v>
      </c>
      <c r="D129" s="237"/>
      <c r="E129" s="238"/>
      <c r="F129" s="239">
        <f t="shared" ref="F129:I131" si="8">F130</f>
        <v>0</v>
      </c>
      <c r="G129" s="239">
        <f t="shared" si="8"/>
        <v>0</v>
      </c>
      <c r="H129" s="239">
        <f t="shared" si="8"/>
        <v>0</v>
      </c>
      <c r="I129" s="239">
        <f t="shared" si="8"/>
        <v>0</v>
      </c>
    </row>
    <row r="130" spans="1:9" ht="38.25" hidden="1" x14ac:dyDescent="0.2">
      <c r="A130" s="220" t="s">
        <v>348</v>
      </c>
      <c r="B130" s="231" t="s">
        <v>338</v>
      </c>
      <c r="C130" s="231" t="s">
        <v>347</v>
      </c>
      <c r="D130" s="232">
        <v>4000000000</v>
      </c>
      <c r="E130" s="233"/>
      <c r="F130" s="227">
        <f t="shared" si="8"/>
        <v>0</v>
      </c>
      <c r="G130" s="227">
        <f t="shared" si="8"/>
        <v>0</v>
      </c>
      <c r="H130" s="227">
        <f t="shared" si="8"/>
        <v>0</v>
      </c>
      <c r="I130" s="227">
        <f t="shared" si="8"/>
        <v>0</v>
      </c>
    </row>
    <row r="131" spans="1:9" ht="25.5" hidden="1" x14ac:dyDescent="0.2">
      <c r="A131" s="222" t="s">
        <v>74</v>
      </c>
      <c r="B131" s="230" t="s">
        <v>338</v>
      </c>
      <c r="C131" s="230" t="s">
        <v>347</v>
      </c>
      <c r="D131" s="234">
        <v>4000000000</v>
      </c>
      <c r="E131" s="235">
        <v>200</v>
      </c>
      <c r="F131" s="229">
        <f t="shared" si="8"/>
        <v>0</v>
      </c>
      <c r="G131" s="229">
        <f t="shared" si="8"/>
        <v>0</v>
      </c>
      <c r="H131" s="229">
        <f t="shared" si="8"/>
        <v>0</v>
      </c>
      <c r="I131" s="229">
        <f t="shared" si="8"/>
        <v>0</v>
      </c>
    </row>
    <row r="132" spans="1:9" ht="25.5" hidden="1" x14ac:dyDescent="0.2">
      <c r="A132" s="228" t="s">
        <v>75</v>
      </c>
      <c r="B132" s="224" t="s">
        <v>338</v>
      </c>
      <c r="C132" s="224" t="s">
        <v>347</v>
      </c>
      <c r="D132" s="234">
        <v>4000000000</v>
      </c>
      <c r="E132" s="235">
        <v>240</v>
      </c>
      <c r="F132" s="229">
        <f>' Ведом 5'!F134</f>
        <v>0</v>
      </c>
      <c r="G132" s="229">
        <f>' Ведом 5'!G134</f>
        <v>0</v>
      </c>
      <c r="H132" s="229">
        <f>' Ведом 5'!H134</f>
        <v>0</v>
      </c>
      <c r="I132" s="229">
        <f>' Ведом 5'!I134</f>
        <v>0</v>
      </c>
    </row>
    <row r="133" spans="1:9" hidden="1" x14ac:dyDescent="0.2">
      <c r="A133" s="225" t="s">
        <v>239</v>
      </c>
      <c r="B133" s="226" t="s">
        <v>339</v>
      </c>
      <c r="C133" s="226" t="s">
        <v>330</v>
      </c>
      <c r="D133" s="232"/>
      <c r="E133" s="233"/>
      <c r="F133" s="227">
        <f t="shared" ref="F133:I136" si="9">F134</f>
        <v>0</v>
      </c>
      <c r="G133" s="227">
        <f t="shared" si="9"/>
        <v>0</v>
      </c>
      <c r="H133" s="227">
        <f t="shared" si="9"/>
        <v>0</v>
      </c>
      <c r="I133" s="227">
        <f t="shared" si="9"/>
        <v>0</v>
      </c>
    </row>
    <row r="134" spans="1:9" hidden="1" x14ac:dyDescent="0.2">
      <c r="A134" s="225" t="s">
        <v>246</v>
      </c>
      <c r="B134" s="226" t="s">
        <v>339</v>
      </c>
      <c r="C134" s="226" t="s">
        <v>338</v>
      </c>
      <c r="D134" s="232"/>
      <c r="E134" s="233"/>
      <c r="F134" s="227">
        <f t="shared" si="9"/>
        <v>0</v>
      </c>
      <c r="G134" s="227">
        <f t="shared" si="9"/>
        <v>0</v>
      </c>
      <c r="H134" s="227">
        <f t="shared" si="9"/>
        <v>0</v>
      </c>
      <c r="I134" s="227">
        <f t="shared" si="9"/>
        <v>0</v>
      </c>
    </row>
    <row r="135" spans="1:9" ht="25.5" hidden="1" x14ac:dyDescent="0.2">
      <c r="A135" s="228" t="s">
        <v>301</v>
      </c>
      <c r="B135" s="224" t="s">
        <v>339</v>
      </c>
      <c r="C135" s="224" t="s">
        <v>338</v>
      </c>
      <c r="D135" s="234" t="s">
        <v>23</v>
      </c>
      <c r="E135" s="235"/>
      <c r="F135" s="229">
        <f t="shared" si="9"/>
        <v>0</v>
      </c>
      <c r="G135" s="229">
        <f t="shared" si="9"/>
        <v>0</v>
      </c>
      <c r="H135" s="229">
        <f t="shared" si="9"/>
        <v>0</v>
      </c>
      <c r="I135" s="229">
        <f t="shared" si="9"/>
        <v>0</v>
      </c>
    </row>
    <row r="136" spans="1:9" ht="25.5" hidden="1" x14ac:dyDescent="0.2">
      <c r="A136" s="228" t="s">
        <v>74</v>
      </c>
      <c r="B136" s="224" t="s">
        <v>339</v>
      </c>
      <c r="C136" s="224" t="s">
        <v>338</v>
      </c>
      <c r="D136" s="234" t="s">
        <v>23</v>
      </c>
      <c r="E136" s="235" t="s">
        <v>349</v>
      </c>
      <c r="F136" s="229">
        <f t="shared" si="9"/>
        <v>0</v>
      </c>
      <c r="G136" s="229">
        <f t="shared" si="9"/>
        <v>0</v>
      </c>
      <c r="H136" s="229">
        <f t="shared" si="9"/>
        <v>0</v>
      </c>
      <c r="I136" s="229">
        <f t="shared" si="9"/>
        <v>0</v>
      </c>
    </row>
    <row r="137" spans="1:9" ht="25.5" hidden="1" x14ac:dyDescent="0.2">
      <c r="A137" s="228" t="s">
        <v>75</v>
      </c>
      <c r="B137" s="224" t="s">
        <v>339</v>
      </c>
      <c r="C137" s="224" t="s">
        <v>338</v>
      </c>
      <c r="D137" s="234" t="s">
        <v>23</v>
      </c>
      <c r="E137" s="235" t="s">
        <v>350</v>
      </c>
      <c r="F137" s="229">
        <f>' Ведом 5'!F138</f>
        <v>0</v>
      </c>
      <c r="G137" s="229">
        <f>' Ведом 5'!G138</f>
        <v>0</v>
      </c>
      <c r="H137" s="229">
        <f>' Ведом 5'!H138</f>
        <v>0</v>
      </c>
      <c r="I137" s="229">
        <f>' Ведом 5'!I138</f>
        <v>0</v>
      </c>
    </row>
    <row r="138" spans="1:9" x14ac:dyDescent="0.2">
      <c r="A138" s="214" t="s">
        <v>79</v>
      </c>
      <c r="B138" s="212" t="s">
        <v>351</v>
      </c>
      <c r="C138" s="226" t="s">
        <v>330</v>
      </c>
      <c r="D138" s="232"/>
      <c r="E138" s="233"/>
      <c r="F138" s="227">
        <f>F139+F146+F156+F163</f>
        <v>70912.183999999994</v>
      </c>
      <c r="G138" s="227">
        <f t="shared" ref="G138:I138" si="10">G139+G146+G156+G163</f>
        <v>23673.779000000002</v>
      </c>
      <c r="H138" s="227">
        <f t="shared" si="10"/>
        <v>56941.429000000004</v>
      </c>
      <c r="I138" s="227">
        <f t="shared" si="10"/>
        <v>17279.744999999999</v>
      </c>
    </row>
    <row r="139" spans="1:9" x14ac:dyDescent="0.2">
      <c r="A139" s="214" t="s">
        <v>145</v>
      </c>
      <c r="B139" s="212" t="s">
        <v>351</v>
      </c>
      <c r="C139" s="226" t="s">
        <v>329</v>
      </c>
      <c r="D139" s="232"/>
      <c r="E139" s="233"/>
      <c r="F139" s="227">
        <f>F140+F143</f>
        <v>6987.0529999999999</v>
      </c>
      <c r="G139" s="227">
        <f t="shared" ref="G139:I139" si="11">G140+G143</f>
        <v>0</v>
      </c>
      <c r="H139" s="227">
        <f t="shared" si="11"/>
        <v>5917.4629999999997</v>
      </c>
      <c r="I139" s="227">
        <f t="shared" si="11"/>
        <v>0</v>
      </c>
    </row>
    <row r="140" spans="1:9" ht="51" x14ac:dyDescent="0.2">
      <c r="A140" s="225" t="s">
        <v>314</v>
      </c>
      <c r="B140" s="226" t="s">
        <v>351</v>
      </c>
      <c r="C140" s="226" t="s">
        <v>329</v>
      </c>
      <c r="D140" s="213" t="s">
        <v>56</v>
      </c>
      <c r="E140" s="214"/>
      <c r="F140" s="227">
        <f t="shared" ref="F140:I141" si="12">F141</f>
        <v>6950.5219999999999</v>
      </c>
      <c r="G140" s="227">
        <f t="shared" si="12"/>
        <v>0</v>
      </c>
      <c r="H140" s="227">
        <f t="shared" si="12"/>
        <v>5917.4629999999997</v>
      </c>
      <c r="I140" s="227">
        <f t="shared" si="12"/>
        <v>0</v>
      </c>
    </row>
    <row r="141" spans="1:9" ht="25.5" x14ac:dyDescent="0.2">
      <c r="A141" s="228" t="s">
        <v>101</v>
      </c>
      <c r="B141" s="224" t="s">
        <v>351</v>
      </c>
      <c r="C141" s="224" t="s">
        <v>329</v>
      </c>
      <c r="D141" s="217" t="s">
        <v>56</v>
      </c>
      <c r="E141" s="218">
        <v>600</v>
      </c>
      <c r="F141" s="229">
        <f t="shared" si="12"/>
        <v>6950.5219999999999</v>
      </c>
      <c r="G141" s="229">
        <f t="shared" si="12"/>
        <v>0</v>
      </c>
      <c r="H141" s="229">
        <f t="shared" si="12"/>
        <v>5917.4629999999997</v>
      </c>
      <c r="I141" s="229">
        <f t="shared" si="12"/>
        <v>0</v>
      </c>
    </row>
    <row r="142" spans="1:9" x14ac:dyDescent="0.2">
      <c r="A142" s="228" t="s">
        <v>102</v>
      </c>
      <c r="B142" s="224" t="s">
        <v>351</v>
      </c>
      <c r="C142" s="224" t="s">
        <v>329</v>
      </c>
      <c r="D142" s="217" t="s">
        <v>56</v>
      </c>
      <c r="E142" s="218">
        <v>620</v>
      </c>
      <c r="F142" s="229">
        <f>' Ведом 5'!F432</f>
        <v>6950.5219999999999</v>
      </c>
      <c r="G142" s="229">
        <f>' Ведом 5'!G432</f>
        <v>0</v>
      </c>
      <c r="H142" s="229">
        <f>' Ведом 5'!H432</f>
        <v>5917.4629999999997</v>
      </c>
      <c r="I142" s="229">
        <f>' Ведом 5'!I432</f>
        <v>0</v>
      </c>
    </row>
    <row r="143" spans="1:9" ht="38.25" x14ac:dyDescent="0.2">
      <c r="A143" s="220" t="s">
        <v>315</v>
      </c>
      <c r="B143" s="231" t="s">
        <v>351</v>
      </c>
      <c r="C143" s="231" t="s">
        <v>329</v>
      </c>
      <c r="D143" s="232">
        <v>4100000000</v>
      </c>
      <c r="E143" s="233"/>
      <c r="F143" s="227">
        <f t="shared" ref="F143:I144" si="13">F144</f>
        <v>36.530999999999999</v>
      </c>
      <c r="G143" s="227">
        <f t="shared" si="13"/>
        <v>0</v>
      </c>
      <c r="H143" s="227">
        <f t="shared" si="13"/>
        <v>0</v>
      </c>
      <c r="I143" s="227">
        <f t="shared" si="13"/>
        <v>0</v>
      </c>
    </row>
    <row r="144" spans="1:9" ht="25.5" x14ac:dyDescent="0.2">
      <c r="A144" s="222" t="s">
        <v>101</v>
      </c>
      <c r="B144" s="230" t="s">
        <v>351</v>
      </c>
      <c r="C144" s="230" t="s">
        <v>329</v>
      </c>
      <c r="D144" s="234">
        <v>4100000000</v>
      </c>
      <c r="E144" s="235">
        <v>600</v>
      </c>
      <c r="F144" s="229">
        <f t="shared" si="13"/>
        <v>36.530999999999999</v>
      </c>
      <c r="G144" s="229">
        <f t="shared" si="13"/>
        <v>0</v>
      </c>
      <c r="H144" s="229">
        <f t="shared" si="13"/>
        <v>0</v>
      </c>
      <c r="I144" s="229">
        <f t="shared" si="13"/>
        <v>0</v>
      </c>
    </row>
    <row r="145" spans="1:9" x14ac:dyDescent="0.2">
      <c r="A145" s="222" t="s">
        <v>102</v>
      </c>
      <c r="B145" s="230" t="s">
        <v>351</v>
      </c>
      <c r="C145" s="230" t="s">
        <v>329</v>
      </c>
      <c r="D145" s="234">
        <v>4100000000</v>
      </c>
      <c r="E145" s="235">
        <v>620</v>
      </c>
      <c r="F145" s="229">
        <f>' Ведом 5'!F439</f>
        <v>36.530999999999999</v>
      </c>
      <c r="G145" s="229">
        <f>' Ведом 5'!G439</f>
        <v>0</v>
      </c>
      <c r="H145" s="229">
        <f>' Ведом 5'!H439</f>
        <v>0</v>
      </c>
      <c r="I145" s="229">
        <f>' Ведом 5'!I439</f>
        <v>0</v>
      </c>
    </row>
    <row r="146" spans="1:9" x14ac:dyDescent="0.2">
      <c r="A146" s="220" t="s">
        <v>80</v>
      </c>
      <c r="B146" s="231" t="s">
        <v>351</v>
      </c>
      <c r="C146" s="231" t="s">
        <v>331</v>
      </c>
      <c r="D146" s="232"/>
      <c r="E146" s="233"/>
      <c r="F146" s="227">
        <f>F147+F150+F153</f>
        <v>31349.381999999998</v>
      </c>
      <c r="G146" s="227">
        <f t="shared" ref="G146:I146" si="14">G147+G150+G153</f>
        <v>0</v>
      </c>
      <c r="H146" s="227">
        <f t="shared" si="14"/>
        <v>26775.074000000001</v>
      </c>
      <c r="I146" s="227">
        <f t="shared" si="14"/>
        <v>0</v>
      </c>
    </row>
    <row r="147" spans="1:9" ht="24.75" customHeight="1" x14ac:dyDescent="0.2">
      <c r="A147" s="220" t="s">
        <v>322</v>
      </c>
      <c r="B147" s="231" t="s">
        <v>351</v>
      </c>
      <c r="C147" s="246" t="s">
        <v>331</v>
      </c>
      <c r="D147" s="232" t="s">
        <v>12</v>
      </c>
      <c r="E147" s="233"/>
      <c r="F147" s="227">
        <f t="shared" ref="F147:I148" si="15">F148</f>
        <v>0</v>
      </c>
      <c r="G147" s="227">
        <f t="shared" si="15"/>
        <v>0</v>
      </c>
      <c r="H147" s="227">
        <f t="shared" si="15"/>
        <v>0</v>
      </c>
      <c r="I147" s="227">
        <f t="shared" si="15"/>
        <v>0</v>
      </c>
    </row>
    <row r="148" spans="1:9" x14ac:dyDescent="0.2">
      <c r="A148" s="222" t="s">
        <v>84</v>
      </c>
      <c r="B148" s="230" t="s">
        <v>351</v>
      </c>
      <c r="C148" s="246" t="s">
        <v>331</v>
      </c>
      <c r="D148" s="234" t="s">
        <v>12</v>
      </c>
      <c r="E148" s="235">
        <v>500</v>
      </c>
      <c r="F148" s="229">
        <f t="shared" si="15"/>
        <v>0</v>
      </c>
      <c r="G148" s="229">
        <f t="shared" si="15"/>
        <v>0</v>
      </c>
      <c r="H148" s="229">
        <f t="shared" si="15"/>
        <v>0</v>
      </c>
      <c r="I148" s="229">
        <f t="shared" si="15"/>
        <v>0</v>
      </c>
    </row>
    <row r="149" spans="1:9" x14ac:dyDescent="0.2">
      <c r="A149" s="228" t="s">
        <v>85</v>
      </c>
      <c r="B149" s="224" t="s">
        <v>351</v>
      </c>
      <c r="C149" s="246" t="s">
        <v>331</v>
      </c>
      <c r="D149" s="217" t="s">
        <v>12</v>
      </c>
      <c r="E149" s="218">
        <v>540</v>
      </c>
      <c r="F149" s="229">
        <f>' Ведом 5'!F47</f>
        <v>0</v>
      </c>
      <c r="G149" s="229">
        <f>' Ведом 5'!G47</f>
        <v>0</v>
      </c>
      <c r="H149" s="229">
        <f>' Ведом 5'!H47</f>
        <v>0</v>
      </c>
      <c r="I149" s="229">
        <f>' Ведом 5'!I47</f>
        <v>0</v>
      </c>
    </row>
    <row r="150" spans="1:9" ht="51" x14ac:dyDescent="0.2">
      <c r="A150" s="225" t="s">
        <v>314</v>
      </c>
      <c r="B150" s="226" t="s">
        <v>351</v>
      </c>
      <c r="C150" s="247" t="s">
        <v>331</v>
      </c>
      <c r="D150" s="213" t="s">
        <v>56</v>
      </c>
      <c r="E150" s="214"/>
      <c r="F150" s="227">
        <f t="shared" ref="F150:I151" si="16">F151</f>
        <v>31203.260999999999</v>
      </c>
      <c r="G150" s="227">
        <f t="shared" si="16"/>
        <v>0</v>
      </c>
      <c r="H150" s="227">
        <f t="shared" si="16"/>
        <v>26775.074000000001</v>
      </c>
      <c r="I150" s="227">
        <f t="shared" si="16"/>
        <v>0</v>
      </c>
    </row>
    <row r="151" spans="1:9" ht="25.5" x14ac:dyDescent="0.2">
      <c r="A151" s="228" t="s">
        <v>101</v>
      </c>
      <c r="B151" s="224" t="s">
        <v>351</v>
      </c>
      <c r="C151" s="224" t="s">
        <v>331</v>
      </c>
      <c r="D151" s="217" t="s">
        <v>56</v>
      </c>
      <c r="E151" s="218">
        <v>600</v>
      </c>
      <c r="F151" s="229">
        <f t="shared" si="16"/>
        <v>31203.260999999999</v>
      </c>
      <c r="G151" s="229">
        <f t="shared" si="16"/>
        <v>0</v>
      </c>
      <c r="H151" s="229">
        <f t="shared" si="16"/>
        <v>26775.074000000001</v>
      </c>
      <c r="I151" s="229">
        <f t="shared" si="16"/>
        <v>0</v>
      </c>
    </row>
    <row r="152" spans="1:9" x14ac:dyDescent="0.2">
      <c r="A152" s="228" t="s">
        <v>102</v>
      </c>
      <c r="B152" s="224" t="s">
        <v>351</v>
      </c>
      <c r="C152" s="224" t="s">
        <v>331</v>
      </c>
      <c r="D152" s="217" t="s">
        <v>56</v>
      </c>
      <c r="E152" s="218">
        <v>620</v>
      </c>
      <c r="F152" s="229">
        <f>' Ведом 5'!F448</f>
        <v>31203.260999999999</v>
      </c>
      <c r="G152" s="229">
        <f>' Ведом 5'!G448</f>
        <v>0</v>
      </c>
      <c r="H152" s="229">
        <f>' Ведом 5'!H448</f>
        <v>26775.074000000001</v>
      </c>
      <c r="I152" s="229">
        <f>' Ведом 5'!I448</f>
        <v>0</v>
      </c>
    </row>
    <row r="153" spans="1:9" ht="38.25" x14ac:dyDescent="0.2">
      <c r="A153" s="220" t="s">
        <v>315</v>
      </c>
      <c r="B153" s="231" t="s">
        <v>351</v>
      </c>
      <c r="C153" s="226" t="s">
        <v>331</v>
      </c>
      <c r="D153" s="232">
        <v>4100000000</v>
      </c>
      <c r="E153" s="233"/>
      <c r="F153" s="227">
        <f t="shared" ref="F153:I154" si="17">F154</f>
        <v>146.12100000000001</v>
      </c>
      <c r="G153" s="227">
        <f t="shared" si="17"/>
        <v>0</v>
      </c>
      <c r="H153" s="227">
        <f t="shared" si="17"/>
        <v>0</v>
      </c>
      <c r="I153" s="227">
        <f t="shared" si="17"/>
        <v>0</v>
      </c>
    </row>
    <row r="154" spans="1:9" ht="25.5" x14ac:dyDescent="0.2">
      <c r="A154" s="222" t="s">
        <v>101</v>
      </c>
      <c r="B154" s="230" t="s">
        <v>351</v>
      </c>
      <c r="C154" s="224" t="s">
        <v>331</v>
      </c>
      <c r="D154" s="234">
        <v>4100000000</v>
      </c>
      <c r="E154" s="235">
        <v>600</v>
      </c>
      <c r="F154" s="229">
        <f t="shared" si="17"/>
        <v>146.12100000000001</v>
      </c>
      <c r="G154" s="229">
        <f t="shared" si="17"/>
        <v>0</v>
      </c>
      <c r="H154" s="229">
        <f t="shared" si="17"/>
        <v>0</v>
      </c>
      <c r="I154" s="229">
        <f t="shared" si="17"/>
        <v>0</v>
      </c>
    </row>
    <row r="155" spans="1:9" x14ac:dyDescent="0.2">
      <c r="A155" s="222" t="s">
        <v>102</v>
      </c>
      <c r="B155" s="230" t="s">
        <v>351</v>
      </c>
      <c r="C155" s="224" t="s">
        <v>331</v>
      </c>
      <c r="D155" s="234">
        <v>4100000000</v>
      </c>
      <c r="E155" s="235">
        <v>620</v>
      </c>
      <c r="F155" s="229">
        <f>' Ведом 5'!F481</f>
        <v>146.12100000000001</v>
      </c>
      <c r="G155" s="229">
        <f>' Ведом 5'!G481</f>
        <v>0</v>
      </c>
      <c r="H155" s="229">
        <f>' Ведом 5'!H481</f>
        <v>0</v>
      </c>
      <c r="I155" s="229">
        <f>' Ведом 5'!I481</f>
        <v>0</v>
      </c>
    </row>
    <row r="156" spans="1:9" x14ac:dyDescent="0.2">
      <c r="A156" s="220" t="s">
        <v>166</v>
      </c>
      <c r="B156" s="231" t="s">
        <v>351</v>
      </c>
      <c r="C156" s="231" t="s">
        <v>351</v>
      </c>
      <c r="D156" s="232"/>
      <c r="E156" s="233"/>
      <c r="F156" s="227">
        <f>F157+F160</f>
        <v>5032.3630000000003</v>
      </c>
      <c r="G156" s="227">
        <f>G157+G160</f>
        <v>2122.5050000000001</v>
      </c>
      <c r="H156" s="227">
        <f>H157+H160</f>
        <v>5209.7860000000001</v>
      </c>
      <c r="I156" s="227">
        <f>I157+I160</f>
        <v>2122.5050000000001</v>
      </c>
    </row>
    <row r="157" spans="1:9" ht="27.75" customHeight="1" x14ac:dyDescent="0.2">
      <c r="A157" s="225" t="s">
        <v>352</v>
      </c>
      <c r="B157" s="226" t="s">
        <v>351</v>
      </c>
      <c r="C157" s="226" t="s">
        <v>351</v>
      </c>
      <c r="D157" s="213" t="s">
        <v>31</v>
      </c>
      <c r="E157" s="214"/>
      <c r="F157" s="227">
        <f t="shared" ref="F157:I158" si="18">F158</f>
        <v>3213.259</v>
      </c>
      <c r="G157" s="227">
        <f t="shared" si="18"/>
        <v>303.40100000000001</v>
      </c>
      <c r="H157" s="227">
        <f t="shared" si="18"/>
        <v>3390.6819999999998</v>
      </c>
      <c r="I157" s="227">
        <f t="shared" si="18"/>
        <v>303.40100000000001</v>
      </c>
    </row>
    <row r="158" spans="1:9" ht="25.5" x14ac:dyDescent="0.2">
      <c r="A158" s="228" t="s">
        <v>101</v>
      </c>
      <c r="B158" s="224" t="s">
        <v>351</v>
      </c>
      <c r="C158" s="224" t="s">
        <v>351</v>
      </c>
      <c r="D158" s="217" t="s">
        <v>31</v>
      </c>
      <c r="E158" s="218">
        <v>600</v>
      </c>
      <c r="F158" s="229">
        <f t="shared" si="18"/>
        <v>3213.259</v>
      </c>
      <c r="G158" s="229">
        <f t="shared" si="18"/>
        <v>303.40100000000001</v>
      </c>
      <c r="H158" s="229">
        <f t="shared" si="18"/>
        <v>3390.6819999999998</v>
      </c>
      <c r="I158" s="229">
        <f t="shared" si="18"/>
        <v>303.40100000000001</v>
      </c>
    </row>
    <row r="159" spans="1:9" x14ac:dyDescent="0.2">
      <c r="A159" s="228" t="s">
        <v>102</v>
      </c>
      <c r="B159" s="224" t="s">
        <v>351</v>
      </c>
      <c r="C159" s="224" t="s">
        <v>351</v>
      </c>
      <c r="D159" s="217" t="s">
        <v>31</v>
      </c>
      <c r="E159" s="218">
        <v>620</v>
      </c>
      <c r="F159" s="229">
        <f>' Ведом 5'!F147</f>
        <v>3213.259</v>
      </c>
      <c r="G159" s="229">
        <f>' Ведом 5'!G147</f>
        <v>303.40100000000001</v>
      </c>
      <c r="H159" s="229">
        <f>' Ведом 5'!H147</f>
        <v>3390.6819999999998</v>
      </c>
      <c r="I159" s="229">
        <f>' Ведом 5'!I147</f>
        <v>303.40100000000001</v>
      </c>
    </row>
    <row r="160" spans="1:9" ht="51" x14ac:dyDescent="0.2">
      <c r="A160" s="220" t="s">
        <v>314</v>
      </c>
      <c r="B160" s="231" t="s">
        <v>351</v>
      </c>
      <c r="C160" s="231" t="s">
        <v>351</v>
      </c>
      <c r="D160" s="232" t="s">
        <v>56</v>
      </c>
      <c r="E160" s="233"/>
      <c r="F160" s="227">
        <f t="shared" ref="F160:I161" si="19">F161</f>
        <v>1819.104</v>
      </c>
      <c r="G160" s="227">
        <f t="shared" si="19"/>
        <v>1819.104</v>
      </c>
      <c r="H160" s="227">
        <f t="shared" si="19"/>
        <v>1819.104</v>
      </c>
      <c r="I160" s="227">
        <f t="shared" si="19"/>
        <v>1819.104</v>
      </c>
    </row>
    <row r="161" spans="1:9" ht="25.5" x14ac:dyDescent="0.2">
      <c r="A161" s="222" t="s">
        <v>101</v>
      </c>
      <c r="B161" s="230" t="s">
        <v>351</v>
      </c>
      <c r="C161" s="230" t="s">
        <v>351</v>
      </c>
      <c r="D161" s="234" t="s">
        <v>56</v>
      </c>
      <c r="E161" s="235">
        <v>600</v>
      </c>
      <c r="F161" s="229">
        <f t="shared" si="19"/>
        <v>1819.104</v>
      </c>
      <c r="G161" s="229">
        <f t="shared" si="19"/>
        <v>1819.104</v>
      </c>
      <c r="H161" s="229">
        <f t="shared" si="19"/>
        <v>1819.104</v>
      </c>
      <c r="I161" s="229">
        <f t="shared" si="19"/>
        <v>1819.104</v>
      </c>
    </row>
    <row r="162" spans="1:9" x14ac:dyDescent="0.2">
      <c r="A162" s="222" t="s">
        <v>102</v>
      </c>
      <c r="B162" s="230" t="s">
        <v>351</v>
      </c>
      <c r="C162" s="230" t="s">
        <v>351</v>
      </c>
      <c r="D162" s="234" t="s">
        <v>56</v>
      </c>
      <c r="E162" s="235">
        <v>620</v>
      </c>
      <c r="F162" s="229">
        <f>' Ведом 5'!F495</f>
        <v>1819.104</v>
      </c>
      <c r="G162" s="229">
        <f>' Ведом 5'!G495</f>
        <v>1819.104</v>
      </c>
      <c r="H162" s="229">
        <f>' Ведом 5'!H495</f>
        <v>1819.104</v>
      </c>
      <c r="I162" s="229">
        <f>' Ведом 5'!I495</f>
        <v>1819.104</v>
      </c>
    </row>
    <row r="163" spans="1:9" hidden="1" x14ac:dyDescent="0.2">
      <c r="A163" s="220" t="s">
        <v>282</v>
      </c>
      <c r="B163" s="231" t="s">
        <v>351</v>
      </c>
      <c r="C163" s="231" t="s">
        <v>344</v>
      </c>
      <c r="D163" s="232"/>
      <c r="E163" s="233"/>
      <c r="F163" s="227">
        <f t="shared" ref="F163:I165" si="20">F164</f>
        <v>27543.385999999999</v>
      </c>
      <c r="G163" s="227">
        <f t="shared" si="20"/>
        <v>21551.274000000001</v>
      </c>
      <c r="H163" s="227">
        <f t="shared" si="20"/>
        <v>19039.106</v>
      </c>
      <c r="I163" s="227">
        <f t="shared" si="20"/>
        <v>15157.24</v>
      </c>
    </row>
    <row r="164" spans="1:9" ht="51" x14ac:dyDescent="0.2">
      <c r="A164" s="220" t="s">
        <v>314</v>
      </c>
      <c r="B164" s="231" t="s">
        <v>351</v>
      </c>
      <c r="C164" s="247" t="s">
        <v>344</v>
      </c>
      <c r="D164" s="233" t="s">
        <v>56</v>
      </c>
      <c r="E164" s="233"/>
      <c r="F164" s="227">
        <f t="shared" si="20"/>
        <v>27543.385999999999</v>
      </c>
      <c r="G164" s="227">
        <f t="shared" si="20"/>
        <v>21551.274000000001</v>
      </c>
      <c r="H164" s="227">
        <f t="shared" si="20"/>
        <v>19039.106</v>
      </c>
      <c r="I164" s="227">
        <f t="shared" si="20"/>
        <v>15157.24</v>
      </c>
    </row>
    <row r="165" spans="1:9" ht="25.5" x14ac:dyDescent="0.2">
      <c r="A165" s="222" t="s">
        <v>101</v>
      </c>
      <c r="B165" s="230" t="s">
        <v>351</v>
      </c>
      <c r="C165" s="246" t="s">
        <v>344</v>
      </c>
      <c r="D165" s="235" t="s">
        <v>56</v>
      </c>
      <c r="E165" s="234">
        <v>600</v>
      </c>
      <c r="F165" s="229">
        <f t="shared" si="20"/>
        <v>27543.385999999999</v>
      </c>
      <c r="G165" s="229">
        <f t="shared" si="20"/>
        <v>21551.274000000001</v>
      </c>
      <c r="H165" s="229">
        <f t="shared" si="20"/>
        <v>19039.106</v>
      </c>
      <c r="I165" s="229">
        <f t="shared" si="20"/>
        <v>15157.24</v>
      </c>
    </row>
    <row r="166" spans="1:9" x14ac:dyDescent="0.2">
      <c r="A166" s="222" t="s">
        <v>102</v>
      </c>
      <c r="B166" s="230" t="s">
        <v>351</v>
      </c>
      <c r="C166" s="246" t="s">
        <v>344</v>
      </c>
      <c r="D166" s="235" t="s">
        <v>56</v>
      </c>
      <c r="E166" s="234">
        <v>620</v>
      </c>
      <c r="F166" s="229">
        <f>' Ведом 5'!F499</f>
        <v>27543.385999999999</v>
      </c>
      <c r="G166" s="229">
        <f>' Ведом 5'!G499</f>
        <v>21551.274000000001</v>
      </c>
      <c r="H166" s="229">
        <f>' Ведом 5'!H499</f>
        <v>19039.106</v>
      </c>
      <c r="I166" s="229">
        <f>' Ведом 5'!I499</f>
        <v>15157.24</v>
      </c>
    </row>
    <row r="167" spans="1:9" x14ac:dyDescent="0.2">
      <c r="A167" s="220" t="s">
        <v>115</v>
      </c>
      <c r="B167" s="231" t="s">
        <v>343</v>
      </c>
      <c r="C167" s="231" t="s">
        <v>330</v>
      </c>
      <c r="D167" s="232"/>
      <c r="E167" s="233"/>
      <c r="F167" s="227">
        <f>F168</f>
        <v>40987.296000000002</v>
      </c>
      <c r="G167" s="227">
        <f>G168</f>
        <v>0</v>
      </c>
      <c r="H167" s="227">
        <f>H168</f>
        <v>43036.175000000003</v>
      </c>
      <c r="I167" s="227">
        <f>I168</f>
        <v>0</v>
      </c>
    </row>
    <row r="168" spans="1:9" x14ac:dyDescent="0.2">
      <c r="A168" s="220" t="s">
        <v>116</v>
      </c>
      <c r="B168" s="231" t="s">
        <v>343</v>
      </c>
      <c r="C168" s="231" t="s">
        <v>329</v>
      </c>
      <c r="D168" s="232"/>
      <c r="E168" s="233"/>
      <c r="F168" s="227">
        <f>F169+F172</f>
        <v>40987.296000000002</v>
      </c>
      <c r="G168" s="227">
        <f>G169+G172</f>
        <v>0</v>
      </c>
      <c r="H168" s="227">
        <f>H169+H172</f>
        <v>43036.175000000003</v>
      </c>
      <c r="I168" s="227">
        <f>I169+I172</f>
        <v>0</v>
      </c>
    </row>
    <row r="169" spans="1:9" ht="24.75" customHeight="1" x14ac:dyDescent="0.2">
      <c r="A169" s="220" t="s">
        <v>352</v>
      </c>
      <c r="B169" s="231" t="s">
        <v>343</v>
      </c>
      <c r="C169" s="231" t="s">
        <v>329</v>
      </c>
      <c r="D169" s="232" t="s">
        <v>31</v>
      </c>
      <c r="E169" s="233"/>
      <c r="F169" s="227">
        <f t="shared" ref="F169:I170" si="21">F170</f>
        <v>37777.987000000001</v>
      </c>
      <c r="G169" s="227">
        <f t="shared" si="21"/>
        <v>0</v>
      </c>
      <c r="H169" s="227">
        <f t="shared" si="21"/>
        <v>39826.866000000002</v>
      </c>
      <c r="I169" s="227">
        <f t="shared" si="21"/>
        <v>0</v>
      </c>
    </row>
    <row r="170" spans="1:9" ht="25.5" x14ac:dyDescent="0.2">
      <c r="A170" s="222" t="s">
        <v>101</v>
      </c>
      <c r="B170" s="230" t="s">
        <v>343</v>
      </c>
      <c r="C170" s="230" t="s">
        <v>329</v>
      </c>
      <c r="D170" s="234" t="s">
        <v>31</v>
      </c>
      <c r="E170" s="235">
        <v>600</v>
      </c>
      <c r="F170" s="229">
        <f t="shared" si="21"/>
        <v>37777.987000000001</v>
      </c>
      <c r="G170" s="229">
        <f t="shared" si="21"/>
        <v>0</v>
      </c>
      <c r="H170" s="229">
        <f t="shared" si="21"/>
        <v>39826.866000000002</v>
      </c>
      <c r="I170" s="229">
        <f t="shared" si="21"/>
        <v>0</v>
      </c>
    </row>
    <row r="171" spans="1:9" x14ac:dyDescent="0.2">
      <c r="A171" s="222" t="s">
        <v>102</v>
      </c>
      <c r="B171" s="230" t="s">
        <v>343</v>
      </c>
      <c r="C171" s="230" t="s">
        <v>329</v>
      </c>
      <c r="D171" s="234" t="s">
        <v>31</v>
      </c>
      <c r="E171" s="235">
        <v>620</v>
      </c>
      <c r="F171" s="229">
        <f>' Ведом 5'!F163</f>
        <v>37777.987000000001</v>
      </c>
      <c r="G171" s="229">
        <f>' Ведом 5'!G163</f>
        <v>0</v>
      </c>
      <c r="H171" s="229">
        <f>' Ведом 5'!H163</f>
        <v>39826.866000000002</v>
      </c>
      <c r="I171" s="229">
        <f>' Ведом 5'!I163</f>
        <v>0</v>
      </c>
    </row>
    <row r="172" spans="1:9" ht="38.25" x14ac:dyDescent="0.2">
      <c r="A172" s="220" t="s">
        <v>307</v>
      </c>
      <c r="B172" s="231" t="s">
        <v>343</v>
      </c>
      <c r="C172" s="231" t="s">
        <v>329</v>
      </c>
      <c r="D172" s="232">
        <v>4800000000</v>
      </c>
      <c r="E172" s="233"/>
      <c r="F172" s="227">
        <f>F173</f>
        <v>3209.3090000000002</v>
      </c>
      <c r="G172" s="227">
        <v>0</v>
      </c>
      <c r="H172" s="227">
        <f>H173</f>
        <v>3209.3090000000002</v>
      </c>
      <c r="I172" s="227">
        <v>0</v>
      </c>
    </row>
    <row r="173" spans="1:9" ht="25.5" x14ac:dyDescent="0.2">
      <c r="A173" s="222" t="s">
        <v>101</v>
      </c>
      <c r="B173" s="230" t="s">
        <v>343</v>
      </c>
      <c r="C173" s="230" t="s">
        <v>329</v>
      </c>
      <c r="D173" s="234">
        <v>4800000000</v>
      </c>
      <c r="E173" s="235">
        <v>600</v>
      </c>
      <c r="F173" s="229">
        <f>F174</f>
        <v>3209.3090000000002</v>
      </c>
      <c r="G173" s="229"/>
      <c r="H173" s="229">
        <f>H174</f>
        <v>3209.3090000000002</v>
      </c>
      <c r="I173" s="229"/>
    </row>
    <row r="174" spans="1:9" x14ac:dyDescent="0.2">
      <c r="A174" s="222" t="s">
        <v>102</v>
      </c>
      <c r="B174" s="230" t="s">
        <v>343</v>
      </c>
      <c r="C174" s="230" t="s">
        <v>329</v>
      </c>
      <c r="D174" s="234">
        <v>4800000000</v>
      </c>
      <c r="E174" s="235">
        <v>620</v>
      </c>
      <c r="F174" s="229">
        <f>' Ведом 5'!F165</f>
        <v>3209.3090000000002</v>
      </c>
      <c r="G174" s="229">
        <f>' Ведом 5'!G165</f>
        <v>0</v>
      </c>
      <c r="H174" s="229">
        <f>' Ведом 5'!H165</f>
        <v>3209.3090000000002</v>
      </c>
      <c r="I174" s="229">
        <f>' Ведом 5'!I165</f>
        <v>0</v>
      </c>
    </row>
    <row r="175" spans="1:9" x14ac:dyDescent="0.2">
      <c r="A175" s="248" t="s">
        <v>117</v>
      </c>
      <c r="B175" s="212" t="s">
        <v>353</v>
      </c>
      <c r="C175" s="212" t="s">
        <v>330</v>
      </c>
      <c r="D175" s="237"/>
      <c r="E175" s="238"/>
      <c r="F175" s="239">
        <f>F176+F180+F190+F202</f>
        <v>18319.835999999999</v>
      </c>
      <c r="G175" s="239">
        <f>G176+G180+G190+G202</f>
        <v>15566.928</v>
      </c>
      <c r="H175" s="239">
        <f>H176+H180+H190+H202</f>
        <v>18252.557000000001</v>
      </c>
      <c r="I175" s="239">
        <f>I176+I180+I190+I202</f>
        <v>15528</v>
      </c>
    </row>
    <row r="176" spans="1:9" x14ac:dyDescent="0.2">
      <c r="A176" s="249" t="s">
        <v>150</v>
      </c>
      <c r="B176" s="250" t="s">
        <v>353</v>
      </c>
      <c r="C176" s="250" t="s">
        <v>329</v>
      </c>
      <c r="D176" s="251"/>
      <c r="E176" s="252"/>
      <c r="F176" s="227">
        <f t="shared" ref="F176:I178" si="22">F177</f>
        <v>2150.5920000000001</v>
      </c>
      <c r="G176" s="227">
        <f t="shared" si="22"/>
        <v>0</v>
      </c>
      <c r="H176" s="227">
        <f t="shared" si="22"/>
        <v>2150.5920000000001</v>
      </c>
      <c r="I176" s="227">
        <f t="shared" si="22"/>
        <v>0</v>
      </c>
    </row>
    <row r="177" spans="1:9" ht="51" x14ac:dyDescent="0.2">
      <c r="A177" s="225" t="s">
        <v>310</v>
      </c>
      <c r="B177" s="226" t="s">
        <v>353</v>
      </c>
      <c r="C177" s="226" t="s">
        <v>329</v>
      </c>
      <c r="D177" s="213">
        <v>1800000000</v>
      </c>
      <c r="E177" s="214"/>
      <c r="F177" s="227">
        <f t="shared" si="22"/>
        <v>2150.5920000000001</v>
      </c>
      <c r="G177" s="227">
        <f t="shared" si="22"/>
        <v>0</v>
      </c>
      <c r="H177" s="227">
        <f t="shared" si="22"/>
        <v>2150.5920000000001</v>
      </c>
      <c r="I177" s="227">
        <f t="shared" si="22"/>
        <v>0</v>
      </c>
    </row>
    <row r="178" spans="1:9" x14ac:dyDescent="0.2">
      <c r="A178" s="228" t="s">
        <v>120</v>
      </c>
      <c r="B178" s="224" t="s">
        <v>353</v>
      </c>
      <c r="C178" s="224" t="s">
        <v>329</v>
      </c>
      <c r="D178" s="217">
        <v>1800000000</v>
      </c>
      <c r="E178" s="218">
        <v>300</v>
      </c>
      <c r="F178" s="229">
        <f t="shared" si="22"/>
        <v>2150.5920000000001</v>
      </c>
      <c r="G178" s="229">
        <f t="shared" si="22"/>
        <v>0</v>
      </c>
      <c r="H178" s="229">
        <f t="shared" si="22"/>
        <v>2150.5920000000001</v>
      </c>
      <c r="I178" s="229">
        <f t="shared" si="22"/>
        <v>0</v>
      </c>
    </row>
    <row r="179" spans="1:9" x14ac:dyDescent="0.2">
      <c r="A179" s="228" t="s">
        <v>152</v>
      </c>
      <c r="B179" s="224" t="s">
        <v>353</v>
      </c>
      <c r="C179" s="224" t="s">
        <v>329</v>
      </c>
      <c r="D179" s="217">
        <v>1800000000</v>
      </c>
      <c r="E179" s="218">
        <v>310</v>
      </c>
      <c r="F179" s="229">
        <f>' Ведом 5'!F508</f>
        <v>2150.5920000000001</v>
      </c>
      <c r="G179" s="229">
        <f>' Ведом 5'!G508</f>
        <v>0</v>
      </c>
      <c r="H179" s="229">
        <f>' Ведом 5'!H508</f>
        <v>2150.5920000000001</v>
      </c>
      <c r="I179" s="229">
        <f>' Ведом 5'!I508</f>
        <v>0</v>
      </c>
    </row>
    <row r="180" spans="1:9" hidden="1" x14ac:dyDescent="0.2">
      <c r="A180" s="225" t="s">
        <v>118</v>
      </c>
      <c r="B180" s="226" t="s">
        <v>353</v>
      </c>
      <c r="C180" s="226" t="s">
        <v>347</v>
      </c>
      <c r="D180" s="213"/>
      <c r="E180" s="214"/>
      <c r="F180" s="227">
        <f>F181+F184</f>
        <v>0</v>
      </c>
      <c r="G180" s="227">
        <f>G181+G184</f>
        <v>0</v>
      </c>
      <c r="H180" s="227">
        <f>H181+H184</f>
        <v>0</v>
      </c>
      <c r="I180" s="227">
        <f>I181+I184</f>
        <v>0</v>
      </c>
    </row>
    <row r="181" spans="1:9" ht="25.5" hidden="1" x14ac:dyDescent="0.2">
      <c r="A181" s="225" t="s">
        <v>301</v>
      </c>
      <c r="B181" s="226" t="s">
        <v>353</v>
      </c>
      <c r="C181" s="212" t="s">
        <v>347</v>
      </c>
      <c r="D181" s="214" t="s">
        <v>23</v>
      </c>
      <c r="E181" s="214"/>
      <c r="F181" s="227">
        <f t="shared" ref="F181:I182" si="23">F182</f>
        <v>0</v>
      </c>
      <c r="G181" s="227">
        <f t="shared" si="23"/>
        <v>0</v>
      </c>
      <c r="H181" s="227">
        <f t="shared" si="23"/>
        <v>0</v>
      </c>
      <c r="I181" s="227">
        <f t="shared" si="23"/>
        <v>0</v>
      </c>
    </row>
    <row r="182" spans="1:9" hidden="1" x14ac:dyDescent="0.2">
      <c r="A182" s="228" t="s">
        <v>120</v>
      </c>
      <c r="B182" s="224" t="s">
        <v>353</v>
      </c>
      <c r="C182" s="216" t="s">
        <v>347</v>
      </c>
      <c r="D182" s="218" t="s">
        <v>23</v>
      </c>
      <c r="E182" s="217">
        <v>300</v>
      </c>
      <c r="F182" s="229">
        <f t="shared" si="23"/>
        <v>0</v>
      </c>
      <c r="G182" s="229">
        <f t="shared" si="23"/>
        <v>0</v>
      </c>
      <c r="H182" s="229">
        <f t="shared" si="23"/>
        <v>0</v>
      </c>
      <c r="I182" s="229">
        <f t="shared" si="23"/>
        <v>0</v>
      </c>
    </row>
    <row r="183" spans="1:9" ht="25.5" hidden="1" x14ac:dyDescent="0.2">
      <c r="A183" s="228" t="s">
        <v>121</v>
      </c>
      <c r="B183" s="224" t="s">
        <v>353</v>
      </c>
      <c r="C183" s="216" t="s">
        <v>347</v>
      </c>
      <c r="D183" s="218" t="s">
        <v>23</v>
      </c>
      <c r="E183" s="217">
        <v>320</v>
      </c>
      <c r="F183" s="229">
        <f>' Ведом 5'!F222</f>
        <v>0</v>
      </c>
      <c r="G183" s="229">
        <f>' Ведом 5'!G222</f>
        <v>0</v>
      </c>
      <c r="H183" s="229">
        <f>' Ведом 5'!H222</f>
        <v>0</v>
      </c>
      <c r="I183" s="229">
        <f>' Ведом 5'!I222</f>
        <v>0</v>
      </c>
    </row>
    <row r="184" spans="1:9" ht="38.25" hidden="1" x14ac:dyDescent="0.2">
      <c r="A184" s="225" t="s">
        <v>290</v>
      </c>
      <c r="B184" s="226" t="s">
        <v>353</v>
      </c>
      <c r="C184" s="226" t="s">
        <v>347</v>
      </c>
      <c r="D184" s="213">
        <v>4400000000</v>
      </c>
      <c r="E184" s="214"/>
      <c r="F184" s="227">
        <f>F185+F187</f>
        <v>0</v>
      </c>
      <c r="G184" s="227">
        <f t="shared" ref="G184:I184" si="24">G185+G187</f>
        <v>0</v>
      </c>
      <c r="H184" s="227">
        <f t="shared" si="24"/>
        <v>0</v>
      </c>
      <c r="I184" s="227">
        <f t="shared" si="24"/>
        <v>0</v>
      </c>
    </row>
    <row r="185" spans="1:9" hidden="1" x14ac:dyDescent="0.2">
      <c r="A185" s="228" t="s">
        <v>120</v>
      </c>
      <c r="B185" s="224" t="s">
        <v>353</v>
      </c>
      <c r="C185" s="224" t="s">
        <v>347</v>
      </c>
      <c r="D185" s="217">
        <v>4400000000</v>
      </c>
      <c r="E185" s="218">
        <v>300</v>
      </c>
      <c r="F185" s="229">
        <f>F186</f>
        <v>0</v>
      </c>
      <c r="G185" s="229">
        <f>G186</f>
        <v>0</v>
      </c>
      <c r="H185" s="229">
        <f>H186</f>
        <v>0</v>
      </c>
      <c r="I185" s="229">
        <f>I186</f>
        <v>0</v>
      </c>
    </row>
    <row r="186" spans="1:9" ht="25.5" hidden="1" x14ac:dyDescent="0.2">
      <c r="A186" s="228" t="s">
        <v>121</v>
      </c>
      <c r="B186" s="224" t="s">
        <v>353</v>
      </c>
      <c r="C186" s="224" t="s">
        <v>347</v>
      </c>
      <c r="D186" s="217">
        <v>4400000000</v>
      </c>
      <c r="E186" s="218">
        <v>320</v>
      </c>
      <c r="F186" s="229">
        <v>0</v>
      </c>
      <c r="G186" s="229">
        <v>0</v>
      </c>
      <c r="H186" s="229">
        <v>0</v>
      </c>
      <c r="I186" s="229">
        <v>0</v>
      </c>
    </row>
    <row r="187" spans="1:9" ht="25.5" hidden="1" x14ac:dyDescent="0.2">
      <c r="A187" s="228" t="s">
        <v>181</v>
      </c>
      <c r="B187" s="224" t="s">
        <v>353</v>
      </c>
      <c r="C187" s="224" t="s">
        <v>347</v>
      </c>
      <c r="D187" s="217">
        <v>4400000000</v>
      </c>
      <c r="E187" s="218">
        <v>400</v>
      </c>
      <c r="F187" s="229">
        <f>F188+F189</f>
        <v>0</v>
      </c>
      <c r="G187" s="229">
        <f>G188+G189</f>
        <v>0</v>
      </c>
      <c r="H187" s="229">
        <f>H188+H189</f>
        <v>0</v>
      </c>
      <c r="I187" s="229">
        <f>I188+I189</f>
        <v>0</v>
      </c>
    </row>
    <row r="188" spans="1:9" hidden="1" x14ac:dyDescent="0.2">
      <c r="A188" s="228" t="s">
        <v>182</v>
      </c>
      <c r="B188" s="224" t="s">
        <v>353</v>
      </c>
      <c r="C188" s="224" t="s">
        <v>347</v>
      </c>
      <c r="D188" s="217">
        <v>4400000000</v>
      </c>
      <c r="E188" s="218">
        <v>410</v>
      </c>
      <c r="F188" s="229"/>
      <c r="G188" s="229"/>
      <c r="H188" s="229"/>
      <c r="I188" s="229"/>
    </row>
    <row r="189" spans="1:9" ht="76.5" hidden="1" x14ac:dyDescent="0.2">
      <c r="A189" s="228" t="s">
        <v>354</v>
      </c>
      <c r="B189" s="224" t="s">
        <v>353</v>
      </c>
      <c r="C189" s="224" t="s">
        <v>347</v>
      </c>
      <c r="D189" s="217">
        <v>4400000000</v>
      </c>
      <c r="E189" s="218">
        <v>465</v>
      </c>
      <c r="F189" s="229"/>
      <c r="G189" s="229"/>
      <c r="H189" s="229"/>
      <c r="I189" s="229"/>
    </row>
    <row r="190" spans="1:9" x14ac:dyDescent="0.2">
      <c r="A190" s="249" t="s">
        <v>123</v>
      </c>
      <c r="B190" s="250" t="s">
        <v>353</v>
      </c>
      <c r="C190" s="250" t="s">
        <v>332</v>
      </c>
      <c r="D190" s="251"/>
      <c r="E190" s="252"/>
      <c r="F190" s="227">
        <f>F191+F196+F199</f>
        <v>16119.243999999999</v>
      </c>
      <c r="G190" s="227">
        <f t="shared" ref="G190:I190" si="25">G191+G196+G199</f>
        <v>15566.928</v>
      </c>
      <c r="H190" s="227">
        <f t="shared" si="25"/>
        <v>16051.965</v>
      </c>
      <c r="I190" s="227">
        <f t="shared" si="25"/>
        <v>15528</v>
      </c>
    </row>
    <row r="191" spans="1:9" ht="25.5" x14ac:dyDescent="0.2">
      <c r="A191" s="249" t="s">
        <v>301</v>
      </c>
      <c r="B191" s="250" t="s">
        <v>353</v>
      </c>
      <c r="C191" s="250" t="s">
        <v>332</v>
      </c>
      <c r="D191" s="251" t="s">
        <v>23</v>
      </c>
      <c r="E191" s="252"/>
      <c r="F191" s="227">
        <f>F192+F194</f>
        <v>7040.88</v>
      </c>
      <c r="G191" s="227">
        <f>G192+G194</f>
        <v>7040.88</v>
      </c>
      <c r="H191" s="227">
        <f>H192+H194</f>
        <v>7040.88</v>
      </c>
      <c r="I191" s="227">
        <f>I192+I194</f>
        <v>7040.88</v>
      </c>
    </row>
    <row r="192" spans="1:9" hidden="1" x14ac:dyDescent="0.2">
      <c r="A192" s="228" t="s">
        <v>120</v>
      </c>
      <c r="B192" s="224" t="s">
        <v>353</v>
      </c>
      <c r="C192" s="224" t="s">
        <v>332</v>
      </c>
      <c r="D192" s="217" t="s">
        <v>23</v>
      </c>
      <c r="E192" s="218">
        <v>300</v>
      </c>
      <c r="F192" s="229">
        <f>F193</f>
        <v>0</v>
      </c>
      <c r="G192" s="229">
        <f>G193</f>
        <v>0</v>
      </c>
      <c r="H192" s="229">
        <f>H193</f>
        <v>0</v>
      </c>
      <c r="I192" s="229">
        <f>I193</f>
        <v>0</v>
      </c>
    </row>
    <row r="193" spans="1:9" ht="25.5" hidden="1" x14ac:dyDescent="0.2">
      <c r="A193" s="228" t="s">
        <v>121</v>
      </c>
      <c r="B193" s="224" t="s">
        <v>353</v>
      </c>
      <c r="C193" s="224" t="s">
        <v>332</v>
      </c>
      <c r="D193" s="217" t="s">
        <v>23</v>
      </c>
      <c r="E193" s="218">
        <v>320</v>
      </c>
      <c r="F193" s="229">
        <f>' Ведом 5'!F229</f>
        <v>0</v>
      </c>
      <c r="G193" s="229">
        <f>' Ведом 5'!G229</f>
        <v>0</v>
      </c>
      <c r="H193" s="229">
        <f>' Ведом 5'!H229</f>
        <v>0</v>
      </c>
      <c r="I193" s="229">
        <f>' Ведом 5'!I229</f>
        <v>0</v>
      </c>
    </row>
    <row r="194" spans="1:9" ht="25.5" x14ac:dyDescent="0.2">
      <c r="A194" s="228" t="s">
        <v>125</v>
      </c>
      <c r="B194" s="224" t="s">
        <v>353</v>
      </c>
      <c r="C194" s="224" t="s">
        <v>332</v>
      </c>
      <c r="D194" s="217" t="s">
        <v>23</v>
      </c>
      <c r="E194" s="218">
        <v>400</v>
      </c>
      <c r="F194" s="229">
        <f>F195</f>
        <v>7040.88</v>
      </c>
      <c r="G194" s="229">
        <f>G195</f>
        <v>7040.88</v>
      </c>
      <c r="H194" s="229">
        <f>H195</f>
        <v>7040.88</v>
      </c>
      <c r="I194" s="229">
        <f>I195</f>
        <v>7040.88</v>
      </c>
    </row>
    <row r="195" spans="1:9" x14ac:dyDescent="0.2">
      <c r="A195" s="228" t="s">
        <v>182</v>
      </c>
      <c r="B195" s="224" t="s">
        <v>353</v>
      </c>
      <c r="C195" s="224" t="s">
        <v>332</v>
      </c>
      <c r="D195" s="217" t="s">
        <v>23</v>
      </c>
      <c r="E195" s="218">
        <v>410</v>
      </c>
      <c r="F195" s="229">
        <f>' Ведом 5'!F231</f>
        <v>7040.88</v>
      </c>
      <c r="G195" s="229">
        <f>' Ведом 5'!G231</f>
        <v>7040.88</v>
      </c>
      <c r="H195" s="229">
        <f>' Ведом 5'!H231</f>
        <v>7040.88</v>
      </c>
      <c r="I195" s="229">
        <f>' Ведом 5'!I231</f>
        <v>7040.88</v>
      </c>
    </row>
    <row r="196" spans="1:9" ht="38.25" x14ac:dyDescent="0.2">
      <c r="A196" s="225" t="s">
        <v>324</v>
      </c>
      <c r="B196" s="226" t="s">
        <v>353</v>
      </c>
      <c r="C196" s="226" t="s">
        <v>332</v>
      </c>
      <c r="D196" s="213" t="s">
        <v>41</v>
      </c>
      <c r="E196" s="214"/>
      <c r="F196" s="227">
        <f t="shared" ref="F196:I197" si="26">F197</f>
        <v>1361.654</v>
      </c>
      <c r="G196" s="227">
        <f t="shared" si="26"/>
        <v>809.33799999999997</v>
      </c>
      <c r="H196" s="227">
        <f t="shared" si="26"/>
        <v>1294.375</v>
      </c>
      <c r="I196" s="227">
        <f t="shared" si="26"/>
        <v>770.41</v>
      </c>
    </row>
    <row r="197" spans="1:9" x14ac:dyDescent="0.2">
      <c r="A197" s="228" t="s">
        <v>120</v>
      </c>
      <c r="B197" s="224" t="s">
        <v>353</v>
      </c>
      <c r="C197" s="224" t="s">
        <v>332</v>
      </c>
      <c r="D197" s="217" t="s">
        <v>41</v>
      </c>
      <c r="E197" s="218">
        <v>300</v>
      </c>
      <c r="F197" s="229">
        <f t="shared" si="26"/>
        <v>1361.654</v>
      </c>
      <c r="G197" s="229">
        <f t="shared" si="26"/>
        <v>809.33799999999997</v>
      </c>
      <c r="H197" s="229">
        <f t="shared" si="26"/>
        <v>1294.375</v>
      </c>
      <c r="I197" s="229">
        <f t="shared" si="26"/>
        <v>770.41</v>
      </c>
    </row>
    <row r="198" spans="1:9" ht="25.5" x14ac:dyDescent="0.2">
      <c r="A198" s="228" t="s">
        <v>121</v>
      </c>
      <c r="B198" s="224" t="s">
        <v>353</v>
      </c>
      <c r="C198" s="224" t="s">
        <v>332</v>
      </c>
      <c r="D198" s="217" t="s">
        <v>41</v>
      </c>
      <c r="E198" s="218">
        <v>320</v>
      </c>
      <c r="F198" s="229">
        <f>' Ведом 5'!F226</f>
        <v>1361.654</v>
      </c>
      <c r="G198" s="229">
        <f>' Ведом 5'!G226</f>
        <v>809.33799999999997</v>
      </c>
      <c r="H198" s="229">
        <f>' Ведом 5'!H226</f>
        <v>1294.375</v>
      </c>
      <c r="I198" s="229">
        <f>' Ведом 5'!I226</f>
        <v>770.41</v>
      </c>
    </row>
    <row r="199" spans="1:9" ht="25.5" x14ac:dyDescent="0.2">
      <c r="A199" s="225" t="s">
        <v>311</v>
      </c>
      <c r="B199" s="226" t="s">
        <v>353</v>
      </c>
      <c r="C199" s="226" t="s">
        <v>332</v>
      </c>
      <c r="D199" s="213" t="s">
        <v>47</v>
      </c>
      <c r="E199" s="214"/>
      <c r="F199" s="227">
        <f t="shared" ref="F199:I200" si="27">F200</f>
        <v>7716.71</v>
      </c>
      <c r="G199" s="227">
        <f t="shared" si="27"/>
        <v>7716.71</v>
      </c>
      <c r="H199" s="227">
        <f t="shared" si="27"/>
        <v>7716.71</v>
      </c>
      <c r="I199" s="227">
        <f t="shared" si="27"/>
        <v>7716.71</v>
      </c>
    </row>
    <row r="200" spans="1:9" ht="25.5" x14ac:dyDescent="0.2">
      <c r="A200" s="228" t="s">
        <v>74</v>
      </c>
      <c r="B200" s="224" t="s">
        <v>353</v>
      </c>
      <c r="C200" s="224" t="s">
        <v>332</v>
      </c>
      <c r="D200" s="217" t="s">
        <v>47</v>
      </c>
      <c r="E200" s="218">
        <v>200</v>
      </c>
      <c r="F200" s="229">
        <f t="shared" si="27"/>
        <v>7716.71</v>
      </c>
      <c r="G200" s="229">
        <f t="shared" si="27"/>
        <v>7716.71</v>
      </c>
      <c r="H200" s="229">
        <f t="shared" si="27"/>
        <v>7716.71</v>
      </c>
      <c r="I200" s="229">
        <f t="shared" si="27"/>
        <v>7716.71</v>
      </c>
    </row>
    <row r="201" spans="1:9" ht="25.5" x14ac:dyDescent="0.2">
      <c r="A201" s="228" t="s">
        <v>75</v>
      </c>
      <c r="B201" s="224" t="s">
        <v>353</v>
      </c>
      <c r="C201" s="224" t="s">
        <v>332</v>
      </c>
      <c r="D201" s="217" t="s">
        <v>47</v>
      </c>
      <c r="E201" s="218">
        <v>240</v>
      </c>
      <c r="F201" s="229">
        <f>' Ведом 5'!F525</f>
        <v>7716.71</v>
      </c>
      <c r="G201" s="229">
        <f>' Ведом 5'!G525</f>
        <v>7716.71</v>
      </c>
      <c r="H201" s="229">
        <f>' Ведом 5'!H525</f>
        <v>7716.71</v>
      </c>
      <c r="I201" s="229">
        <f>' Ведом 5'!I525</f>
        <v>7716.71</v>
      </c>
    </row>
    <row r="202" spans="1:9" x14ac:dyDescent="0.2">
      <c r="A202" s="225" t="s">
        <v>249</v>
      </c>
      <c r="B202" s="226" t="s">
        <v>353</v>
      </c>
      <c r="C202" s="226" t="s">
        <v>339</v>
      </c>
      <c r="D202" s="213"/>
      <c r="E202" s="214"/>
      <c r="F202" s="227">
        <f t="shared" ref="F202:I204" si="28">F203</f>
        <v>50</v>
      </c>
      <c r="G202" s="227">
        <f t="shared" si="28"/>
        <v>0</v>
      </c>
      <c r="H202" s="227">
        <f t="shared" si="28"/>
        <v>50</v>
      </c>
      <c r="I202" s="227">
        <f t="shared" si="28"/>
        <v>0</v>
      </c>
    </row>
    <row r="203" spans="1:9" ht="38.25" x14ac:dyDescent="0.2">
      <c r="A203" s="222" t="s">
        <v>308</v>
      </c>
      <c r="B203" s="230" t="s">
        <v>353</v>
      </c>
      <c r="C203" s="230" t="s">
        <v>339</v>
      </c>
      <c r="D203" s="234">
        <v>4300000000</v>
      </c>
      <c r="E203" s="235"/>
      <c r="F203" s="229">
        <f t="shared" si="28"/>
        <v>50</v>
      </c>
      <c r="G203" s="229">
        <f t="shared" si="28"/>
        <v>0</v>
      </c>
      <c r="H203" s="229">
        <f t="shared" si="28"/>
        <v>50</v>
      </c>
      <c r="I203" s="229">
        <f t="shared" si="28"/>
        <v>0</v>
      </c>
    </row>
    <row r="204" spans="1:9" ht="25.5" x14ac:dyDescent="0.2">
      <c r="A204" s="222" t="s">
        <v>101</v>
      </c>
      <c r="B204" s="230" t="s">
        <v>353</v>
      </c>
      <c r="C204" s="230" t="s">
        <v>339</v>
      </c>
      <c r="D204" s="234">
        <v>4300000000</v>
      </c>
      <c r="E204" s="235">
        <v>600</v>
      </c>
      <c r="F204" s="229">
        <f t="shared" si="28"/>
        <v>50</v>
      </c>
      <c r="G204" s="229">
        <f t="shared" si="28"/>
        <v>0</v>
      </c>
      <c r="H204" s="229">
        <f t="shared" si="28"/>
        <v>50</v>
      </c>
      <c r="I204" s="229">
        <f t="shared" si="28"/>
        <v>0</v>
      </c>
    </row>
    <row r="205" spans="1:9" x14ac:dyDescent="0.2">
      <c r="A205" s="222" t="s">
        <v>102</v>
      </c>
      <c r="B205" s="230" t="s">
        <v>353</v>
      </c>
      <c r="C205" s="230" t="s">
        <v>339</v>
      </c>
      <c r="D205" s="234">
        <v>4300000000</v>
      </c>
      <c r="E205" s="235">
        <v>620</v>
      </c>
      <c r="F205" s="229">
        <f>' Ведом 5'!F235</f>
        <v>50</v>
      </c>
      <c r="G205" s="229">
        <f>' Ведом 5'!G235</f>
        <v>0</v>
      </c>
      <c r="H205" s="229">
        <f>' Ведом 5'!H235</f>
        <v>50</v>
      </c>
      <c r="I205" s="229">
        <f>' Ведом 5'!I235</f>
        <v>0</v>
      </c>
    </row>
    <row r="206" spans="1:9" x14ac:dyDescent="0.2">
      <c r="A206" s="225" t="s">
        <v>128</v>
      </c>
      <c r="B206" s="226" t="s">
        <v>340</v>
      </c>
      <c r="C206" s="226" t="s">
        <v>330</v>
      </c>
      <c r="D206" s="213"/>
      <c r="E206" s="214"/>
      <c r="F206" s="227">
        <f>F207</f>
        <v>4436.6550000000007</v>
      </c>
      <c r="G206" s="227">
        <f>G207</f>
        <v>0</v>
      </c>
      <c r="H206" s="227">
        <f>H207</f>
        <v>4347.7030000000004</v>
      </c>
      <c r="I206" s="227">
        <f>I207</f>
        <v>0</v>
      </c>
    </row>
    <row r="207" spans="1:9" x14ac:dyDescent="0.2">
      <c r="A207" s="225" t="s">
        <v>129</v>
      </c>
      <c r="B207" s="226" t="s">
        <v>340</v>
      </c>
      <c r="C207" s="226" t="s">
        <v>329</v>
      </c>
      <c r="D207" s="213"/>
      <c r="E207" s="214"/>
      <c r="F207" s="227">
        <f>F208+F211</f>
        <v>4436.6550000000007</v>
      </c>
      <c r="G207" s="227">
        <f>G208+G211</f>
        <v>0</v>
      </c>
      <c r="H207" s="227">
        <f>H208+H211</f>
        <v>4347.7030000000004</v>
      </c>
      <c r="I207" s="227">
        <f>I208+I211</f>
        <v>0</v>
      </c>
    </row>
    <row r="208" spans="1:9" ht="28.5" customHeight="1" x14ac:dyDescent="0.2">
      <c r="A208" s="225" t="s">
        <v>352</v>
      </c>
      <c r="B208" s="226" t="s">
        <v>340</v>
      </c>
      <c r="C208" s="226" t="s">
        <v>329</v>
      </c>
      <c r="D208" s="213" t="s">
        <v>31</v>
      </c>
      <c r="E208" s="214"/>
      <c r="F208" s="227">
        <f t="shared" ref="F208:I209" si="29">F209</f>
        <v>1601.346</v>
      </c>
      <c r="G208" s="227">
        <f t="shared" si="29"/>
        <v>0</v>
      </c>
      <c r="H208" s="227">
        <f t="shared" si="29"/>
        <v>1345.01</v>
      </c>
      <c r="I208" s="227">
        <f t="shared" si="29"/>
        <v>0</v>
      </c>
    </row>
    <row r="209" spans="1:9" ht="25.5" x14ac:dyDescent="0.2">
      <c r="A209" s="228" t="s">
        <v>101</v>
      </c>
      <c r="B209" s="224" t="s">
        <v>340</v>
      </c>
      <c r="C209" s="224" t="s">
        <v>329</v>
      </c>
      <c r="D209" s="217" t="s">
        <v>31</v>
      </c>
      <c r="E209" s="218">
        <v>600</v>
      </c>
      <c r="F209" s="229">
        <f t="shared" si="29"/>
        <v>1601.346</v>
      </c>
      <c r="G209" s="229">
        <f t="shared" si="29"/>
        <v>0</v>
      </c>
      <c r="H209" s="229">
        <f t="shared" si="29"/>
        <v>1345.01</v>
      </c>
      <c r="I209" s="229">
        <f t="shared" si="29"/>
        <v>0</v>
      </c>
    </row>
    <row r="210" spans="1:9" x14ac:dyDescent="0.2">
      <c r="A210" s="228" t="s">
        <v>102</v>
      </c>
      <c r="B210" s="224" t="s">
        <v>340</v>
      </c>
      <c r="C210" s="224" t="s">
        <v>329</v>
      </c>
      <c r="D210" s="217" t="s">
        <v>31</v>
      </c>
      <c r="E210" s="218">
        <v>620</v>
      </c>
      <c r="F210" s="229">
        <f>' Ведом 5'!F252</f>
        <v>1601.346</v>
      </c>
      <c r="G210" s="229">
        <f>' Ведом 5'!G252</f>
        <v>0</v>
      </c>
      <c r="H210" s="229">
        <f>' Ведом 5'!H252</f>
        <v>1345.01</v>
      </c>
      <c r="I210" s="229">
        <f>' Ведом 5'!I252</f>
        <v>0</v>
      </c>
    </row>
    <row r="211" spans="1:9" ht="26.25" customHeight="1" x14ac:dyDescent="0.2">
      <c r="A211" s="220" t="s">
        <v>309</v>
      </c>
      <c r="B211" s="231" t="s">
        <v>340</v>
      </c>
      <c r="C211" s="231" t="s">
        <v>329</v>
      </c>
      <c r="D211" s="232">
        <v>4700000000</v>
      </c>
      <c r="E211" s="233"/>
      <c r="F211" s="227">
        <f t="shared" ref="F211:I212" si="30">F212</f>
        <v>2835.3090000000002</v>
      </c>
      <c r="G211" s="227">
        <f t="shared" si="30"/>
        <v>0</v>
      </c>
      <c r="H211" s="227">
        <f t="shared" si="30"/>
        <v>3002.6930000000002</v>
      </c>
      <c r="I211" s="227">
        <f t="shared" si="30"/>
        <v>0</v>
      </c>
    </row>
    <row r="212" spans="1:9" ht="25.5" x14ac:dyDescent="0.2">
      <c r="A212" s="222" t="s">
        <v>101</v>
      </c>
      <c r="B212" s="230" t="s">
        <v>340</v>
      </c>
      <c r="C212" s="230" t="s">
        <v>329</v>
      </c>
      <c r="D212" s="234">
        <v>4700000000</v>
      </c>
      <c r="E212" s="235">
        <v>600</v>
      </c>
      <c r="F212" s="229">
        <f t="shared" si="30"/>
        <v>2835.3090000000002</v>
      </c>
      <c r="G212" s="229">
        <f t="shared" si="30"/>
        <v>0</v>
      </c>
      <c r="H212" s="229">
        <f t="shared" si="30"/>
        <v>3002.6930000000002</v>
      </c>
      <c r="I212" s="229">
        <f t="shared" si="30"/>
        <v>0</v>
      </c>
    </row>
    <row r="213" spans="1:9" x14ac:dyDescent="0.2">
      <c r="A213" s="222" t="s">
        <v>102</v>
      </c>
      <c r="B213" s="230" t="s">
        <v>340</v>
      </c>
      <c r="C213" s="230" t="s">
        <v>329</v>
      </c>
      <c r="D213" s="234">
        <v>4700000000</v>
      </c>
      <c r="E213" s="235">
        <v>620</v>
      </c>
      <c r="F213" s="229">
        <f>' Ведом 5'!F257</f>
        <v>2835.3090000000002</v>
      </c>
      <c r="G213" s="229">
        <f>' Ведом 5'!G257</f>
        <v>0</v>
      </c>
      <c r="H213" s="229">
        <f>' Ведом 5'!H257</f>
        <v>3002.6930000000002</v>
      </c>
      <c r="I213" s="229">
        <f>' Ведом 5'!I257</f>
        <v>0</v>
      </c>
    </row>
    <row r="214" spans="1:9" x14ac:dyDescent="0.2">
      <c r="A214" s="249" t="s">
        <v>153</v>
      </c>
      <c r="B214" s="250" t="s">
        <v>345</v>
      </c>
      <c r="C214" s="250" t="s">
        <v>330</v>
      </c>
      <c r="D214" s="251"/>
      <c r="E214" s="252"/>
      <c r="F214" s="227">
        <f t="shared" ref="F214:I217" si="31">F215</f>
        <v>566.36099999999999</v>
      </c>
      <c r="G214" s="227">
        <f t="shared" si="31"/>
        <v>0</v>
      </c>
      <c r="H214" s="227">
        <f t="shared" si="31"/>
        <v>566.36099999999999</v>
      </c>
      <c r="I214" s="227">
        <f t="shared" si="31"/>
        <v>0</v>
      </c>
    </row>
    <row r="215" spans="1:9" x14ac:dyDescent="0.2">
      <c r="A215" s="249" t="s">
        <v>154</v>
      </c>
      <c r="B215" s="250" t="s">
        <v>345</v>
      </c>
      <c r="C215" s="250" t="s">
        <v>331</v>
      </c>
      <c r="D215" s="251"/>
      <c r="E215" s="252"/>
      <c r="F215" s="227">
        <f t="shared" si="31"/>
        <v>566.36099999999999</v>
      </c>
      <c r="G215" s="227">
        <f t="shared" si="31"/>
        <v>0</v>
      </c>
      <c r="H215" s="227">
        <f t="shared" si="31"/>
        <v>566.36099999999999</v>
      </c>
      <c r="I215" s="227">
        <f t="shared" si="31"/>
        <v>0</v>
      </c>
    </row>
    <row r="216" spans="1:9" ht="25.5" x14ac:dyDescent="0.2">
      <c r="A216" s="228" t="s">
        <v>312</v>
      </c>
      <c r="B216" s="224" t="s">
        <v>345</v>
      </c>
      <c r="C216" s="224" t="s">
        <v>331</v>
      </c>
      <c r="D216" s="217" t="s">
        <v>66</v>
      </c>
      <c r="E216" s="218"/>
      <c r="F216" s="229">
        <f t="shared" si="31"/>
        <v>566.36099999999999</v>
      </c>
      <c r="G216" s="229">
        <f t="shared" si="31"/>
        <v>0</v>
      </c>
      <c r="H216" s="229">
        <f t="shared" si="31"/>
        <v>566.36099999999999</v>
      </c>
      <c r="I216" s="229">
        <f t="shared" si="31"/>
        <v>0</v>
      </c>
    </row>
    <row r="217" spans="1:9" ht="25.5" x14ac:dyDescent="0.2">
      <c r="A217" s="228" t="s">
        <v>101</v>
      </c>
      <c r="B217" s="224" t="s">
        <v>345</v>
      </c>
      <c r="C217" s="224" t="s">
        <v>331</v>
      </c>
      <c r="D217" s="217" t="s">
        <v>66</v>
      </c>
      <c r="E217" s="218">
        <v>600</v>
      </c>
      <c r="F217" s="229">
        <f t="shared" si="31"/>
        <v>566.36099999999999</v>
      </c>
      <c r="G217" s="229">
        <f t="shared" si="31"/>
        <v>0</v>
      </c>
      <c r="H217" s="229">
        <f t="shared" si="31"/>
        <v>566.36099999999999</v>
      </c>
      <c r="I217" s="229">
        <f t="shared" si="31"/>
        <v>0</v>
      </c>
    </row>
    <row r="218" spans="1:9" x14ac:dyDescent="0.2">
      <c r="A218" s="228" t="s">
        <v>102</v>
      </c>
      <c r="B218" s="224" t="s">
        <v>345</v>
      </c>
      <c r="C218" s="224" t="s">
        <v>331</v>
      </c>
      <c r="D218" s="217" t="s">
        <v>66</v>
      </c>
      <c r="E218" s="218">
        <v>620</v>
      </c>
      <c r="F218" s="229">
        <f>' Ведом 5'!F535</f>
        <v>566.36099999999999</v>
      </c>
      <c r="G218" s="229">
        <f>' Ведом 5'!G535</f>
        <v>0</v>
      </c>
      <c r="H218" s="229">
        <f>' Ведом 5'!H535</f>
        <v>566.36099999999999</v>
      </c>
      <c r="I218" s="229">
        <f>' Ведом 5'!I535</f>
        <v>0</v>
      </c>
    </row>
    <row r="219" spans="1:9" ht="25.5" x14ac:dyDescent="0.2">
      <c r="A219" s="249" t="s">
        <v>277</v>
      </c>
      <c r="B219" s="250" t="s">
        <v>341</v>
      </c>
      <c r="C219" s="250" t="s">
        <v>330</v>
      </c>
      <c r="D219" s="251"/>
      <c r="E219" s="252"/>
      <c r="F219" s="227">
        <f t="shared" ref="F219:I222" si="32">F220</f>
        <v>1300</v>
      </c>
      <c r="G219" s="227">
        <f t="shared" si="32"/>
        <v>0</v>
      </c>
      <c r="H219" s="227">
        <f t="shared" si="32"/>
        <v>1300</v>
      </c>
      <c r="I219" s="227">
        <f t="shared" si="32"/>
        <v>0</v>
      </c>
    </row>
    <row r="220" spans="1:9" ht="17.25" customHeight="1" x14ac:dyDescent="0.2">
      <c r="A220" s="249" t="s">
        <v>272</v>
      </c>
      <c r="B220" s="250" t="s">
        <v>341</v>
      </c>
      <c r="C220" s="250" t="s">
        <v>329</v>
      </c>
      <c r="D220" s="251"/>
      <c r="E220" s="252"/>
      <c r="F220" s="227">
        <f t="shared" si="32"/>
        <v>1300</v>
      </c>
      <c r="G220" s="227">
        <f t="shared" si="32"/>
        <v>0</v>
      </c>
      <c r="H220" s="227">
        <f t="shared" si="32"/>
        <v>1300</v>
      </c>
      <c r="I220" s="227">
        <f t="shared" si="32"/>
        <v>0</v>
      </c>
    </row>
    <row r="221" spans="1:9" ht="25.5" x14ac:dyDescent="0.2">
      <c r="A221" s="253" t="s">
        <v>322</v>
      </c>
      <c r="B221" s="254" t="s">
        <v>341</v>
      </c>
      <c r="C221" s="254" t="s">
        <v>329</v>
      </c>
      <c r="D221" s="255" t="s">
        <v>12</v>
      </c>
      <c r="E221" s="256"/>
      <c r="F221" s="229">
        <f t="shared" si="32"/>
        <v>1300</v>
      </c>
      <c r="G221" s="229">
        <f t="shared" si="32"/>
        <v>0</v>
      </c>
      <c r="H221" s="229">
        <f t="shared" si="32"/>
        <v>1300</v>
      </c>
      <c r="I221" s="229">
        <f t="shared" si="32"/>
        <v>0</v>
      </c>
    </row>
    <row r="222" spans="1:9" x14ac:dyDescent="0.2">
      <c r="A222" s="228" t="s">
        <v>88</v>
      </c>
      <c r="B222" s="224" t="s">
        <v>341</v>
      </c>
      <c r="C222" s="224" t="s">
        <v>329</v>
      </c>
      <c r="D222" s="217" t="s">
        <v>12</v>
      </c>
      <c r="E222" s="218">
        <v>700</v>
      </c>
      <c r="F222" s="229">
        <f t="shared" si="32"/>
        <v>1300</v>
      </c>
      <c r="G222" s="229">
        <f t="shared" si="32"/>
        <v>0</v>
      </c>
      <c r="H222" s="229">
        <f t="shared" si="32"/>
        <v>1300</v>
      </c>
      <c r="I222" s="229">
        <f t="shared" si="32"/>
        <v>0</v>
      </c>
    </row>
    <row r="223" spans="1:9" x14ac:dyDescent="0.2">
      <c r="A223" s="228" t="s">
        <v>89</v>
      </c>
      <c r="B223" s="224" t="s">
        <v>341</v>
      </c>
      <c r="C223" s="224" t="s">
        <v>329</v>
      </c>
      <c r="D223" s="217" t="s">
        <v>12</v>
      </c>
      <c r="E223" s="218">
        <v>730</v>
      </c>
      <c r="F223" s="229">
        <f>' Ведом 5'!F54</f>
        <v>1300</v>
      </c>
      <c r="G223" s="229">
        <f>' Ведом 5'!G54</f>
        <v>0</v>
      </c>
      <c r="H223" s="229">
        <f>' Ведом 5'!H54</f>
        <v>1300</v>
      </c>
      <c r="I223" s="229">
        <f>' Ведом 5'!I54</f>
        <v>0</v>
      </c>
    </row>
    <row r="224" spans="1:9" ht="38.25" x14ac:dyDescent="0.2">
      <c r="A224" s="225" t="s">
        <v>278</v>
      </c>
      <c r="B224" s="226" t="s">
        <v>355</v>
      </c>
      <c r="C224" s="226" t="s">
        <v>330</v>
      </c>
      <c r="D224" s="213"/>
      <c r="E224" s="214"/>
      <c r="F224" s="227">
        <f>F225+F229</f>
        <v>29329.457999999999</v>
      </c>
      <c r="G224" s="227">
        <f>G225+G229</f>
        <v>314</v>
      </c>
      <c r="H224" s="227">
        <f>H225+H229</f>
        <v>28677.388999999999</v>
      </c>
      <c r="I224" s="227">
        <f>I225+I229</f>
        <v>314</v>
      </c>
    </row>
    <row r="225" spans="1:10" ht="25.5" x14ac:dyDescent="0.2">
      <c r="A225" s="225" t="s">
        <v>90</v>
      </c>
      <c r="B225" s="226" t="s">
        <v>355</v>
      </c>
      <c r="C225" s="226" t="s">
        <v>329</v>
      </c>
      <c r="D225" s="213"/>
      <c r="E225" s="214"/>
      <c r="F225" s="227">
        <f>F226</f>
        <v>19983.05</v>
      </c>
      <c r="G225" s="227">
        <f t="shared" ref="G225:I225" si="33">G226</f>
        <v>314</v>
      </c>
      <c r="H225" s="227">
        <f t="shared" si="33"/>
        <v>19983.05</v>
      </c>
      <c r="I225" s="227">
        <f t="shared" si="33"/>
        <v>314</v>
      </c>
    </row>
    <row r="226" spans="1:10" ht="25.5" x14ac:dyDescent="0.2">
      <c r="A226" s="228" t="s">
        <v>322</v>
      </c>
      <c r="B226" s="224" t="s">
        <v>355</v>
      </c>
      <c r="C226" s="224" t="s">
        <v>329</v>
      </c>
      <c r="D226" s="217" t="s">
        <v>12</v>
      </c>
      <c r="E226" s="218"/>
      <c r="F226" s="229">
        <f>F227</f>
        <v>19983.05</v>
      </c>
      <c r="G226" s="229">
        <f t="shared" ref="G226:I227" si="34">G227</f>
        <v>314</v>
      </c>
      <c r="H226" s="229">
        <f t="shared" si="34"/>
        <v>19983.05</v>
      </c>
      <c r="I226" s="229">
        <f t="shared" si="34"/>
        <v>314</v>
      </c>
    </row>
    <row r="227" spans="1:10" x14ac:dyDescent="0.2">
      <c r="A227" s="228" t="s">
        <v>84</v>
      </c>
      <c r="B227" s="224" t="s">
        <v>355</v>
      </c>
      <c r="C227" s="224" t="s">
        <v>329</v>
      </c>
      <c r="D227" s="217" t="s">
        <v>12</v>
      </c>
      <c r="E227" s="218">
        <v>500</v>
      </c>
      <c r="F227" s="229">
        <f>F228</f>
        <v>19983.05</v>
      </c>
      <c r="G227" s="229">
        <f t="shared" si="34"/>
        <v>314</v>
      </c>
      <c r="H227" s="229">
        <f t="shared" si="34"/>
        <v>19983.05</v>
      </c>
      <c r="I227" s="229">
        <f t="shared" si="34"/>
        <v>314</v>
      </c>
    </row>
    <row r="228" spans="1:10" x14ac:dyDescent="0.2">
      <c r="A228" s="228" t="s">
        <v>92</v>
      </c>
      <c r="B228" s="224" t="s">
        <v>355</v>
      </c>
      <c r="C228" s="224" t="s">
        <v>329</v>
      </c>
      <c r="D228" s="217" t="s">
        <v>12</v>
      </c>
      <c r="E228" s="218">
        <v>510</v>
      </c>
      <c r="F228" s="229">
        <f>' Ведом 5'!F60</f>
        <v>19983.05</v>
      </c>
      <c r="G228" s="229">
        <f>' Ведом 5'!G60</f>
        <v>314</v>
      </c>
      <c r="H228" s="229">
        <f>' Ведом 5'!H60</f>
        <v>19983.05</v>
      </c>
      <c r="I228" s="229">
        <f>' Ведом 5'!I60</f>
        <v>314</v>
      </c>
    </row>
    <row r="229" spans="1:10" x14ac:dyDescent="0.2">
      <c r="A229" s="225" t="s">
        <v>271</v>
      </c>
      <c r="B229" s="226" t="s">
        <v>355</v>
      </c>
      <c r="C229" s="226" t="s">
        <v>347</v>
      </c>
      <c r="D229" s="213"/>
      <c r="E229" s="214"/>
      <c r="F229" s="227">
        <f>F231</f>
        <v>9346.4079999999994</v>
      </c>
      <c r="G229" s="227">
        <f>G231</f>
        <v>0</v>
      </c>
      <c r="H229" s="227">
        <f>H231</f>
        <v>8694.3389999999999</v>
      </c>
      <c r="I229" s="227">
        <f>I231</f>
        <v>0</v>
      </c>
    </row>
    <row r="230" spans="1:10" ht="25.5" x14ac:dyDescent="0.2">
      <c r="A230" s="228" t="s">
        <v>322</v>
      </c>
      <c r="B230" s="224" t="s">
        <v>355</v>
      </c>
      <c r="C230" s="224" t="s">
        <v>347</v>
      </c>
      <c r="D230" s="217" t="s">
        <v>12</v>
      </c>
      <c r="E230" s="218"/>
      <c r="F230" s="229">
        <f t="shared" ref="F230:I231" si="35">F231</f>
        <v>9346.4079999999994</v>
      </c>
      <c r="G230" s="229">
        <f t="shared" si="35"/>
        <v>0</v>
      </c>
      <c r="H230" s="229">
        <f t="shared" si="35"/>
        <v>8694.3389999999999</v>
      </c>
      <c r="I230" s="229">
        <f t="shared" si="35"/>
        <v>0</v>
      </c>
    </row>
    <row r="231" spans="1:10" x14ac:dyDescent="0.2">
      <c r="A231" s="228" t="s">
        <v>84</v>
      </c>
      <c r="B231" s="224" t="s">
        <v>355</v>
      </c>
      <c r="C231" s="224" t="s">
        <v>347</v>
      </c>
      <c r="D231" s="217" t="s">
        <v>12</v>
      </c>
      <c r="E231" s="218">
        <v>500</v>
      </c>
      <c r="F231" s="229">
        <f t="shared" si="35"/>
        <v>9346.4079999999994</v>
      </c>
      <c r="G231" s="229">
        <f t="shared" si="35"/>
        <v>0</v>
      </c>
      <c r="H231" s="229">
        <f t="shared" si="35"/>
        <v>8694.3389999999999</v>
      </c>
      <c r="I231" s="229">
        <f t="shared" si="35"/>
        <v>0</v>
      </c>
    </row>
    <row r="232" spans="1:10" x14ac:dyDescent="0.2">
      <c r="A232" s="228" t="s">
        <v>85</v>
      </c>
      <c r="B232" s="224" t="s">
        <v>355</v>
      </c>
      <c r="C232" s="224" t="s">
        <v>347</v>
      </c>
      <c r="D232" s="217" t="s">
        <v>12</v>
      </c>
      <c r="E232" s="218">
        <v>540</v>
      </c>
      <c r="F232" s="229">
        <f>' Ведом 5'!F66</f>
        <v>9346.4079999999994</v>
      </c>
      <c r="G232" s="229">
        <f>' Ведом 5'!G66</f>
        <v>0</v>
      </c>
      <c r="H232" s="229">
        <f>' Ведом 5'!H66</f>
        <v>8694.3389999999999</v>
      </c>
      <c r="I232" s="229">
        <f>' Ведом 5'!I66</f>
        <v>0</v>
      </c>
    </row>
    <row r="233" spans="1:10" x14ac:dyDescent="0.2">
      <c r="A233" s="257" t="s">
        <v>268</v>
      </c>
      <c r="B233" s="257"/>
      <c r="C233" s="257"/>
      <c r="D233" s="257"/>
      <c r="E233" s="257"/>
      <c r="F233" s="258">
        <v>5700</v>
      </c>
      <c r="G233" s="258"/>
      <c r="H233" s="258">
        <v>11300</v>
      </c>
      <c r="I233" s="258"/>
      <c r="J233" s="183" t="s">
        <v>357</v>
      </c>
    </row>
  </sheetData>
  <mergeCells count="16">
    <mergeCell ref="A7:I7"/>
    <mergeCell ref="A233:E233"/>
    <mergeCell ref="A12:E12"/>
    <mergeCell ref="H10:I10"/>
    <mergeCell ref="F9:I9"/>
    <mergeCell ref="E9:E11"/>
    <mergeCell ref="D9:D11"/>
    <mergeCell ref="C9:C11"/>
    <mergeCell ref="B9:B11"/>
    <mergeCell ref="A9:A11"/>
    <mergeCell ref="F10:G10"/>
    <mergeCell ref="A1:I1"/>
    <mergeCell ref="A2:I2"/>
    <mergeCell ref="A3:I3"/>
    <mergeCell ref="A4:I4"/>
    <mergeCell ref="A5:I5"/>
  </mergeCells>
  <pageMargins left="0.39370078740157483" right="0.39370078740157483" top="0.59055118110236227" bottom="0.39370078740157483" header="0" footer="0"/>
  <pageSetup paperSize="9" orientation="landscape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0"/>
  <dimension ref="A1:K179"/>
  <sheetViews>
    <sheetView showZeros="0" view="pageBreakPreview" zoomScaleNormal="100" zoomScaleSheetLayoutView="100" workbookViewId="0">
      <selection sqref="A1:F1"/>
    </sheetView>
  </sheetViews>
  <sheetFormatPr defaultColWidth="9.140625" defaultRowHeight="12.75" x14ac:dyDescent="0.2"/>
  <cols>
    <col min="1" max="1" width="6.140625" style="40" bestFit="1" customWidth="1"/>
    <col min="2" max="2" width="56.28515625" style="40" customWidth="1"/>
    <col min="3" max="3" width="11.28515625" style="42" customWidth="1"/>
    <col min="4" max="4" width="11.42578125" style="43" customWidth="1"/>
    <col min="5" max="5" width="11.140625" style="16" customWidth="1"/>
    <col min="6" max="6" width="11.85546875" style="16" customWidth="1"/>
    <col min="7" max="7" width="1.28515625" style="3" customWidth="1"/>
    <col min="8" max="16384" width="9.140625" style="3"/>
  </cols>
  <sheetData>
    <row r="1" spans="1:6" x14ac:dyDescent="0.2">
      <c r="A1" s="153" t="s">
        <v>364</v>
      </c>
      <c r="B1" s="153"/>
      <c r="C1" s="153"/>
      <c r="D1" s="153"/>
      <c r="E1" s="153"/>
      <c r="F1" s="153"/>
    </row>
    <row r="2" spans="1:6" x14ac:dyDescent="0.2">
      <c r="A2" s="168" t="s">
        <v>359</v>
      </c>
      <c r="B2" s="168"/>
      <c r="C2" s="168"/>
      <c r="D2" s="168"/>
      <c r="E2" s="168"/>
      <c r="F2" s="168"/>
    </row>
    <row r="3" spans="1:6" x14ac:dyDescent="0.2">
      <c r="A3" s="168" t="s">
        <v>360</v>
      </c>
      <c r="B3" s="168"/>
      <c r="C3" s="168"/>
      <c r="D3" s="168"/>
      <c r="E3" s="168"/>
      <c r="F3" s="168"/>
    </row>
    <row r="4" spans="1:6" x14ac:dyDescent="0.2">
      <c r="A4" s="168" t="s">
        <v>163</v>
      </c>
      <c r="B4" s="168"/>
      <c r="C4" s="168"/>
      <c r="D4" s="168"/>
      <c r="E4" s="168"/>
      <c r="F4" s="168"/>
    </row>
    <row r="5" spans="1:6" x14ac:dyDescent="0.2">
      <c r="A5" s="168" t="s">
        <v>162</v>
      </c>
      <c r="B5" s="168"/>
      <c r="C5" s="168"/>
      <c r="D5" s="168"/>
      <c r="E5" s="168"/>
      <c r="F5" s="168"/>
    </row>
    <row r="6" spans="1:6" s="1" customFormat="1" ht="14.25" x14ac:dyDescent="0.2">
      <c r="A6" s="167" t="s">
        <v>294</v>
      </c>
      <c r="B6" s="167"/>
      <c r="C6" s="167"/>
      <c r="D6" s="167"/>
      <c r="E6" s="167"/>
      <c r="F6" s="167"/>
    </row>
    <row r="7" spans="1:6" s="1" customFormat="1" ht="11.25" hidden="1" customHeight="1" x14ac:dyDescent="0.2">
      <c r="A7" s="44" t="s">
        <v>159</v>
      </c>
      <c r="B7" s="25" t="s">
        <v>9</v>
      </c>
      <c r="C7" s="26">
        <v>0</v>
      </c>
      <c r="D7" s="26">
        <v>0</v>
      </c>
      <c r="E7" s="19"/>
      <c r="F7" s="19"/>
    </row>
    <row r="8" spans="1:6" s="1" customFormat="1" ht="11.25" customHeight="1" x14ac:dyDescent="0.2">
      <c r="A8" s="120"/>
      <c r="B8" s="121"/>
      <c r="C8" s="122"/>
      <c r="D8" s="122"/>
      <c r="E8" s="19"/>
      <c r="F8" s="19"/>
    </row>
    <row r="9" spans="1:6" s="1" customFormat="1" ht="42" customHeight="1" x14ac:dyDescent="0.2">
      <c r="A9" s="158" t="s">
        <v>298</v>
      </c>
      <c r="B9" s="158"/>
      <c r="C9" s="158"/>
      <c r="D9" s="158"/>
      <c r="E9" s="158"/>
      <c r="F9" s="158"/>
    </row>
    <row r="10" spans="1:6" s="1" customFormat="1" ht="3.75" customHeight="1" x14ac:dyDescent="0.2">
      <c r="A10" s="27"/>
      <c r="B10" s="28"/>
      <c r="C10" s="28"/>
      <c r="D10" s="27"/>
      <c r="E10" s="19"/>
      <c r="F10" s="19"/>
    </row>
    <row r="11" spans="1:6" s="1" customFormat="1" ht="14.25" customHeight="1" x14ac:dyDescent="0.2">
      <c r="A11" s="156" t="s">
        <v>3</v>
      </c>
      <c r="B11" s="157" t="s">
        <v>270</v>
      </c>
      <c r="C11" s="161" t="s">
        <v>267</v>
      </c>
      <c r="D11" s="162"/>
      <c r="E11" s="162"/>
      <c r="F11" s="163"/>
    </row>
    <row r="12" spans="1:6" s="2" customFormat="1" ht="6.6" customHeight="1" x14ac:dyDescent="0.2">
      <c r="A12" s="156"/>
      <c r="B12" s="157"/>
      <c r="C12" s="164"/>
      <c r="D12" s="165"/>
      <c r="E12" s="165"/>
      <c r="F12" s="166"/>
    </row>
    <row r="13" spans="1:6" s="2" customFormat="1" ht="18.75" customHeight="1" x14ac:dyDescent="0.2">
      <c r="A13" s="156"/>
      <c r="B13" s="157"/>
      <c r="C13" s="159" t="s">
        <v>285</v>
      </c>
      <c r="D13" s="160"/>
      <c r="E13" s="159" t="s">
        <v>295</v>
      </c>
      <c r="F13" s="160"/>
    </row>
    <row r="14" spans="1:6" s="1" customFormat="1" ht="65.25" customHeight="1" x14ac:dyDescent="0.2">
      <c r="A14" s="156"/>
      <c r="B14" s="157"/>
      <c r="C14" s="29" t="s">
        <v>6</v>
      </c>
      <c r="D14" s="83" t="s">
        <v>286</v>
      </c>
      <c r="E14" s="29" t="s">
        <v>6</v>
      </c>
      <c r="F14" s="83" t="s">
        <v>286</v>
      </c>
    </row>
    <row r="15" spans="1:6" s="1" customFormat="1" ht="14.25" hidden="1" customHeight="1" x14ac:dyDescent="0.2">
      <c r="A15" s="44"/>
      <c r="B15" s="104"/>
      <c r="C15" s="29"/>
      <c r="D15" s="29"/>
      <c r="E15" s="29"/>
      <c r="F15" s="29"/>
    </row>
    <row r="16" spans="1:6" customFormat="1" ht="25.5" customHeight="1" x14ac:dyDescent="0.2">
      <c r="A16" s="30" t="s">
        <v>11</v>
      </c>
      <c r="B16" s="31" t="s">
        <v>68</v>
      </c>
      <c r="C16" s="32">
        <f>C17+C18+C19+C20+C27+C28</f>
        <v>82028.202999999994</v>
      </c>
      <c r="D16" s="32">
        <f>D17+D18+D19+D20+D27+D28</f>
        <v>5107.6759999999995</v>
      </c>
      <c r="E16" s="32">
        <f>E17+E18+E19+E20+E27+E28</f>
        <v>81748.112999999998</v>
      </c>
      <c r="F16" s="32">
        <f>F17+F18+F19+F20+F27+F28</f>
        <v>5107.6759999999995</v>
      </c>
    </row>
    <row r="17" spans="1:9" s="1" customFormat="1" ht="25.5" x14ac:dyDescent="0.2">
      <c r="A17" s="34">
        <v>102</v>
      </c>
      <c r="B17" s="14" t="s">
        <v>130</v>
      </c>
      <c r="C17" s="35">
        <f>' Ведом 5'!F259</f>
        <v>2955.4369999999999</v>
      </c>
      <c r="D17" s="35">
        <v>0</v>
      </c>
      <c r="E17" s="35">
        <f>' Ведом 5'!H259</f>
        <v>2955.4369999999999</v>
      </c>
      <c r="F17" s="35">
        <f>' Ведом 5'!I259</f>
        <v>0</v>
      </c>
      <c r="G17" s="48"/>
      <c r="H17" s="48"/>
      <c r="I17" s="48"/>
    </row>
    <row r="18" spans="1:9" s="48" customFormat="1" ht="38.25" x14ac:dyDescent="0.2">
      <c r="A18" s="34">
        <v>104</v>
      </c>
      <c r="B18" s="14" t="s">
        <v>69</v>
      </c>
      <c r="C18" s="35">
        <f>' Ведом 5'!F16+' Ведом 5'!F272</f>
        <v>18406.866999999998</v>
      </c>
      <c r="D18" s="35">
        <f>' Ведом 5'!G16+' Ведом 5'!G272</f>
        <v>602.44100000000003</v>
      </c>
      <c r="E18" s="35">
        <f>' Ведом 5'!H16+' Ведом 5'!H272</f>
        <v>18411.571</v>
      </c>
      <c r="F18" s="35">
        <f>' Ведом 5'!I16+' Ведом 5'!I272</f>
        <v>602.44100000000003</v>
      </c>
    </row>
    <row r="19" spans="1:9" s="48" customFormat="1" hidden="1" x14ac:dyDescent="0.2">
      <c r="A19" s="34">
        <v>105</v>
      </c>
      <c r="B19" s="14" t="s">
        <v>269</v>
      </c>
      <c r="C19" s="35">
        <f>' Ведом 5'!F310</f>
        <v>0</v>
      </c>
      <c r="D19" s="35">
        <f>' Ведом 5'!G310</f>
        <v>0</v>
      </c>
      <c r="E19" s="35">
        <f>' Ведом 5'!H310</f>
        <v>0</v>
      </c>
      <c r="F19" s="35">
        <f>' Ведом 5'!I310</f>
        <v>0</v>
      </c>
    </row>
    <row r="20" spans="1:9" s="48" customFormat="1" ht="25.5" x14ac:dyDescent="0.2">
      <c r="A20" s="34">
        <v>106</v>
      </c>
      <c r="B20" s="14" t="s">
        <v>78</v>
      </c>
      <c r="C20" s="35">
        <f>' Ведом 5'!F30+' Ведом 5'!F537</f>
        <v>14970.556</v>
      </c>
      <c r="D20" s="35">
        <f>' Ведом 5'!G30+' Ведом 5'!G537</f>
        <v>0</v>
      </c>
      <c r="E20" s="35">
        <f>' Ведом 5'!H30+' Ведом 5'!H537</f>
        <v>14970.556</v>
      </c>
      <c r="F20" s="35">
        <f>' Ведом 5'!I30+' Ведом 5'!I537</f>
        <v>0</v>
      </c>
    </row>
    <row r="21" spans="1:9" s="48" customFormat="1" ht="12.75" hidden="1" customHeight="1" x14ac:dyDescent="0.2">
      <c r="A21" s="34">
        <v>107</v>
      </c>
      <c r="B21" s="14" t="s">
        <v>207</v>
      </c>
      <c r="C21" s="35">
        <f>C22</f>
        <v>0</v>
      </c>
      <c r="D21" s="35"/>
      <c r="E21" s="35">
        <f>E22</f>
        <v>0</v>
      </c>
      <c r="F21" s="35"/>
    </row>
    <row r="22" spans="1:9" s="48" customFormat="1" ht="12.75" hidden="1" customHeight="1" x14ac:dyDescent="0.2">
      <c r="A22" s="34">
        <v>107</v>
      </c>
      <c r="B22" s="14" t="s">
        <v>93</v>
      </c>
      <c r="C22" s="35">
        <f>C25</f>
        <v>0</v>
      </c>
      <c r="D22" s="35"/>
      <c r="E22" s="35">
        <f>E25</f>
        <v>0</v>
      </c>
      <c r="F22" s="35"/>
    </row>
    <row r="23" spans="1:9" s="48" customFormat="1" ht="12.75" hidden="1" customHeight="1" x14ac:dyDescent="0.2">
      <c r="A23" s="34">
        <v>107</v>
      </c>
      <c r="B23" s="14" t="s">
        <v>86</v>
      </c>
      <c r="C23" s="35">
        <f>C24</f>
        <v>0</v>
      </c>
      <c r="D23" s="35"/>
      <c r="E23" s="35">
        <f>E24</f>
        <v>0</v>
      </c>
      <c r="F23" s="35"/>
    </row>
    <row r="24" spans="1:9" s="48" customFormat="1" ht="25.5" hidden="1" customHeight="1" x14ac:dyDescent="0.2">
      <c r="A24" s="34">
        <v>107</v>
      </c>
      <c r="B24" s="14" t="s">
        <v>210</v>
      </c>
      <c r="C24" s="35">
        <f>C25</f>
        <v>0</v>
      </c>
      <c r="D24" s="35"/>
      <c r="E24" s="35">
        <f>E25</f>
        <v>0</v>
      </c>
      <c r="F24" s="35"/>
    </row>
    <row r="25" spans="1:9" s="48" customFormat="1" ht="12.75" hidden="1" customHeight="1" x14ac:dyDescent="0.2">
      <c r="A25" s="34">
        <v>107</v>
      </c>
      <c r="B25" s="14" t="s">
        <v>76</v>
      </c>
      <c r="C25" s="35">
        <f>C26</f>
        <v>0</v>
      </c>
      <c r="D25" s="35"/>
      <c r="E25" s="35">
        <f>E26</f>
        <v>0</v>
      </c>
      <c r="F25" s="35"/>
    </row>
    <row r="26" spans="1:9" s="48" customFormat="1" ht="12.75" hidden="1" customHeight="1" x14ac:dyDescent="0.2">
      <c r="A26" s="34">
        <v>107</v>
      </c>
      <c r="B26" s="14" t="s">
        <v>208</v>
      </c>
      <c r="C26" s="35">
        <f>' Ведом 5'!F309</f>
        <v>0</v>
      </c>
      <c r="D26" s="35"/>
      <c r="E26" s="35">
        <f>' Ведом 5'!H309</f>
        <v>0</v>
      </c>
      <c r="F26" s="35"/>
    </row>
    <row r="27" spans="1:9" s="48" customFormat="1" x14ac:dyDescent="0.2">
      <c r="A27" s="34">
        <v>111</v>
      </c>
      <c r="B27" s="14" t="s">
        <v>131</v>
      </c>
      <c r="C27" s="35">
        <f>' Ведом 5'!F315</f>
        <v>100</v>
      </c>
      <c r="D27" s="35">
        <f>' Ведом 5'!G315</f>
        <v>0</v>
      </c>
      <c r="E27" s="35">
        <f>' Ведом 5'!H315</f>
        <v>100</v>
      </c>
      <c r="F27" s="35">
        <f>' Ведом 5'!I315</f>
        <v>0</v>
      </c>
    </row>
    <row r="28" spans="1:9" s="48" customFormat="1" x14ac:dyDescent="0.2">
      <c r="A28" s="34">
        <v>113</v>
      </c>
      <c r="B28" s="14" t="s">
        <v>96</v>
      </c>
      <c r="C28" s="35">
        <f>' Ведом 5'!F68+' Ведом 5'!F323</f>
        <v>45595.342999999993</v>
      </c>
      <c r="D28" s="35">
        <f>' Ведом 5'!G68+' Ведом 5'!G323</f>
        <v>4505.2349999999997</v>
      </c>
      <c r="E28" s="35">
        <f>' Ведом 5'!H68+' Ведом 5'!H323</f>
        <v>45310.548999999999</v>
      </c>
      <c r="F28" s="35">
        <f>' Ведом 5'!I68+' Ведом 5'!I323</f>
        <v>4505.2349999999997</v>
      </c>
    </row>
    <row r="29" spans="1:9" ht="12.75" hidden="1" customHeight="1" x14ac:dyDescent="0.2">
      <c r="A29" s="34">
        <v>113</v>
      </c>
      <c r="B29" s="14" t="s">
        <v>93</v>
      </c>
      <c r="C29" s="35">
        <f>C30+C34</f>
        <v>0</v>
      </c>
      <c r="D29" s="35">
        <f>D30+D34</f>
        <v>0</v>
      </c>
      <c r="E29" s="35">
        <f>E30+E34</f>
        <v>0</v>
      </c>
      <c r="F29" s="35">
        <f>F30+F34</f>
        <v>0</v>
      </c>
    </row>
    <row r="30" spans="1:9" ht="12.75" hidden="1" customHeight="1" x14ac:dyDescent="0.2">
      <c r="A30" s="34">
        <v>113</v>
      </c>
      <c r="B30" s="14" t="s">
        <v>98</v>
      </c>
      <c r="C30" s="35">
        <f>C31</f>
        <v>0</v>
      </c>
      <c r="D30" s="35"/>
      <c r="E30" s="35">
        <f>E31</f>
        <v>0</v>
      </c>
      <c r="F30" s="35"/>
    </row>
    <row r="31" spans="1:9" ht="25.5" hidden="1" customHeight="1" x14ac:dyDescent="0.2">
      <c r="A31" s="34">
        <v>113</v>
      </c>
      <c r="B31" s="14" t="s">
        <v>137</v>
      </c>
      <c r="C31" s="35">
        <f>C32</f>
        <v>0</v>
      </c>
      <c r="D31" s="35"/>
      <c r="E31" s="35">
        <f>E32</f>
        <v>0</v>
      </c>
      <c r="F31" s="35"/>
    </row>
    <row r="32" spans="1:9" ht="25.5" hidden="1" customHeight="1" x14ac:dyDescent="0.2">
      <c r="A32" s="34">
        <v>113</v>
      </c>
      <c r="B32" s="14" t="s">
        <v>74</v>
      </c>
      <c r="C32" s="35">
        <f>C33</f>
        <v>0</v>
      </c>
      <c r="D32" s="35"/>
      <c r="E32" s="35">
        <f>E33</f>
        <v>0</v>
      </c>
      <c r="F32" s="35"/>
    </row>
    <row r="33" spans="1:6" ht="25.5" hidden="1" customHeight="1" x14ac:dyDescent="0.2">
      <c r="A33" s="34">
        <v>113</v>
      </c>
      <c r="B33" s="14" t="s">
        <v>75</v>
      </c>
      <c r="C33" s="35">
        <f>' Ведом 5'!F93+' Ведом 5'!F374</f>
        <v>0</v>
      </c>
      <c r="D33" s="35"/>
      <c r="E33" s="35">
        <f>' Ведом 5'!H93+' Ведом 5'!H374</f>
        <v>0</v>
      </c>
      <c r="F33" s="35"/>
    </row>
    <row r="34" spans="1:6" ht="12.75" hidden="1" customHeight="1" x14ac:dyDescent="0.2">
      <c r="A34" s="34">
        <v>113</v>
      </c>
      <c r="B34" s="14" t="s">
        <v>86</v>
      </c>
      <c r="C34" s="35">
        <f t="shared" ref="C34:F35" si="0">C35</f>
        <v>0</v>
      </c>
      <c r="D34" s="35">
        <f t="shared" si="0"/>
        <v>0</v>
      </c>
      <c r="E34" s="35">
        <f t="shared" si="0"/>
        <v>0</v>
      </c>
      <c r="F34" s="35">
        <f t="shared" si="0"/>
        <v>0</v>
      </c>
    </row>
    <row r="35" spans="1:6" ht="12.75" hidden="1" customHeight="1" x14ac:dyDescent="0.2">
      <c r="A35" s="34">
        <v>113</v>
      </c>
      <c r="B35" s="14" t="s">
        <v>76</v>
      </c>
      <c r="C35" s="35">
        <f t="shared" si="0"/>
        <v>0</v>
      </c>
      <c r="D35" s="35">
        <f t="shared" si="0"/>
        <v>0</v>
      </c>
      <c r="E35" s="35">
        <f t="shared" si="0"/>
        <v>0</v>
      </c>
      <c r="F35" s="35">
        <f t="shared" si="0"/>
        <v>0</v>
      </c>
    </row>
    <row r="36" spans="1:6" ht="12.75" hidden="1" customHeight="1" x14ac:dyDescent="0.2">
      <c r="A36" s="34">
        <v>113</v>
      </c>
      <c r="B36" s="14" t="s">
        <v>176</v>
      </c>
      <c r="C36" s="35">
        <f>' Ведом 5'!F370</f>
        <v>0</v>
      </c>
      <c r="D36" s="35"/>
      <c r="E36" s="35">
        <f>' Ведом 5'!H370</f>
        <v>0</v>
      </c>
      <c r="F36" s="35"/>
    </row>
    <row r="37" spans="1:6" x14ac:dyDescent="0.2">
      <c r="A37" s="30" t="s">
        <v>27</v>
      </c>
      <c r="B37" s="31" t="s">
        <v>103</v>
      </c>
      <c r="C37" s="33">
        <f>C38+C39+C40+C41</f>
        <v>18855.514999999999</v>
      </c>
      <c r="D37" s="33">
        <f>D38+D39+D40+D41</f>
        <v>399.33</v>
      </c>
      <c r="E37" s="33">
        <f>E38+E39+E40+E41</f>
        <v>20147.488999999998</v>
      </c>
      <c r="F37" s="33">
        <f>F38+F39+F40+F41</f>
        <v>283.38299999999998</v>
      </c>
    </row>
    <row r="38" spans="1:6" s="48" customFormat="1" x14ac:dyDescent="0.2">
      <c r="A38" s="34">
        <v>405</v>
      </c>
      <c r="B38" s="14" t="s">
        <v>138</v>
      </c>
      <c r="C38" s="35">
        <f>' Ведом 5'!F375</f>
        <v>4821.299</v>
      </c>
      <c r="D38" s="35">
        <f>' Ведом 5'!G375</f>
        <v>283.38299999999998</v>
      </c>
      <c r="E38" s="35">
        <f>' Ведом 5'!H375</f>
        <v>4821.7290000000003</v>
      </c>
      <c r="F38" s="35">
        <f>' Ведом 5'!I375</f>
        <v>283.38299999999998</v>
      </c>
    </row>
    <row r="39" spans="1:6" s="48" customFormat="1" x14ac:dyDescent="0.2">
      <c r="A39" s="34">
        <v>408</v>
      </c>
      <c r="B39" s="14" t="s">
        <v>144</v>
      </c>
      <c r="C39" s="35">
        <f>' Ведом 5'!F408</f>
        <v>768.5</v>
      </c>
      <c r="D39" s="35">
        <f>' Ведом 5'!G408</f>
        <v>0</v>
      </c>
      <c r="E39" s="35">
        <f>' Ведом 5'!H408</f>
        <v>768.5</v>
      </c>
      <c r="F39" s="35">
        <f>' Ведом 5'!I408</f>
        <v>0</v>
      </c>
    </row>
    <row r="40" spans="1:6" s="48" customFormat="1" x14ac:dyDescent="0.2">
      <c r="A40" s="34">
        <v>409</v>
      </c>
      <c r="B40" s="14" t="s">
        <v>104</v>
      </c>
      <c r="C40" s="35">
        <f>' Ведом 5'!F94</f>
        <v>12490.468999999999</v>
      </c>
      <c r="D40" s="35">
        <f>' Ведом 5'!G94</f>
        <v>0</v>
      </c>
      <c r="E40" s="35">
        <f>' Ведом 5'!H94</f>
        <v>13897.96</v>
      </c>
      <c r="F40" s="35">
        <f>' Ведом 5'!I94</f>
        <v>0</v>
      </c>
    </row>
    <row r="41" spans="1:6" s="48" customFormat="1" x14ac:dyDescent="0.2">
      <c r="A41" s="34">
        <v>412</v>
      </c>
      <c r="B41" s="14" t="s">
        <v>106</v>
      </c>
      <c r="C41" s="35">
        <f>' Ведом 5'!F104+' Ведом 5'!F415</f>
        <v>775.24699999999996</v>
      </c>
      <c r="D41" s="35">
        <f>' Ведом 5'!G104+' Ведом 5'!G415</f>
        <v>115.947</v>
      </c>
      <c r="E41" s="35">
        <f>' Ведом 5'!H104+' Ведом 5'!H415</f>
        <v>659.3</v>
      </c>
      <c r="F41" s="35">
        <f>' Ведом 5'!I104+' Ведом 5'!I415</f>
        <v>0</v>
      </c>
    </row>
    <row r="42" spans="1:6" x14ac:dyDescent="0.2">
      <c r="A42" s="30" t="s">
        <v>30</v>
      </c>
      <c r="B42" s="31" t="s">
        <v>108</v>
      </c>
      <c r="C42" s="33">
        <f>C43+C77</f>
        <v>105</v>
      </c>
      <c r="D42" s="33">
        <f t="shared" ref="D42:F42" si="1">D43+D77</f>
        <v>0</v>
      </c>
      <c r="E42" s="33">
        <f t="shared" si="1"/>
        <v>105</v>
      </c>
      <c r="F42" s="33">
        <f t="shared" si="1"/>
        <v>0</v>
      </c>
    </row>
    <row r="43" spans="1:6" s="48" customFormat="1" ht="12" customHeight="1" x14ac:dyDescent="0.2">
      <c r="A43" s="34">
        <v>501</v>
      </c>
      <c r="B43" s="14" t="s">
        <v>109</v>
      </c>
      <c r="C43" s="35">
        <f>' Ведом 5'!F111</f>
        <v>105</v>
      </c>
      <c r="D43" s="35">
        <v>0</v>
      </c>
      <c r="E43" s="35">
        <f>' Ведом 5'!H111</f>
        <v>105</v>
      </c>
      <c r="F43" s="35">
        <v>0</v>
      </c>
    </row>
    <row r="44" spans="1:6" s="48" customFormat="1" ht="12.75" hidden="1" customHeight="1" x14ac:dyDescent="0.2">
      <c r="A44" s="34">
        <v>502</v>
      </c>
      <c r="B44" s="14" t="s">
        <v>205</v>
      </c>
      <c r="C44" s="35">
        <f t="shared" ref="C44:E49" si="2">C45</f>
        <v>0</v>
      </c>
      <c r="D44" s="35"/>
      <c r="E44" s="35">
        <f t="shared" si="2"/>
        <v>0</v>
      </c>
      <c r="F44" s="35"/>
    </row>
    <row r="45" spans="1:6" s="48" customFormat="1" ht="12.75" hidden="1" customHeight="1" x14ac:dyDescent="0.2">
      <c r="A45" s="34">
        <v>502</v>
      </c>
      <c r="B45" s="14" t="s">
        <v>93</v>
      </c>
      <c r="C45" s="35">
        <f t="shared" si="2"/>
        <v>0</v>
      </c>
      <c r="D45" s="35"/>
      <c r="E45" s="35">
        <f t="shared" si="2"/>
        <v>0</v>
      </c>
      <c r="F45" s="35"/>
    </row>
    <row r="46" spans="1:6" s="48" customFormat="1" ht="38.25" hidden="1" customHeight="1" x14ac:dyDescent="0.2">
      <c r="A46" s="34">
        <v>502</v>
      </c>
      <c r="B46" s="14" t="s">
        <v>175</v>
      </c>
      <c r="C46" s="35">
        <f t="shared" si="2"/>
        <v>0</v>
      </c>
      <c r="D46" s="35"/>
      <c r="E46" s="35">
        <f t="shared" si="2"/>
        <v>0</v>
      </c>
      <c r="F46" s="35"/>
    </row>
    <row r="47" spans="1:6" s="48" customFormat="1" ht="25.5" hidden="1" customHeight="1" x14ac:dyDescent="0.2">
      <c r="A47" s="34">
        <v>502</v>
      </c>
      <c r="B47" s="14" t="s">
        <v>82</v>
      </c>
      <c r="C47" s="35">
        <f t="shared" si="2"/>
        <v>0</v>
      </c>
      <c r="D47" s="35"/>
      <c r="E47" s="35">
        <f t="shared" si="2"/>
        <v>0</v>
      </c>
      <c r="F47" s="35"/>
    </row>
    <row r="48" spans="1:6" s="48" customFormat="1" ht="12.75" hidden="1" customHeight="1" x14ac:dyDescent="0.2">
      <c r="A48" s="34">
        <v>502</v>
      </c>
      <c r="B48" s="14" t="s">
        <v>206</v>
      </c>
      <c r="C48" s="35">
        <f t="shared" si="2"/>
        <v>0</v>
      </c>
      <c r="D48" s="35"/>
      <c r="E48" s="35">
        <f t="shared" si="2"/>
        <v>0</v>
      </c>
      <c r="F48" s="35"/>
    </row>
    <row r="49" spans="1:6" s="48" customFormat="1" ht="12.75" hidden="1" customHeight="1" x14ac:dyDescent="0.2">
      <c r="A49" s="34">
        <v>502</v>
      </c>
      <c r="B49" s="14" t="s">
        <v>84</v>
      </c>
      <c r="C49" s="35">
        <f t="shared" si="2"/>
        <v>0</v>
      </c>
      <c r="D49" s="35"/>
      <c r="E49" s="35">
        <f t="shared" si="2"/>
        <v>0</v>
      </c>
      <c r="F49" s="35"/>
    </row>
    <row r="50" spans="1:6" s="48" customFormat="1" ht="12.75" hidden="1" customHeight="1" x14ac:dyDescent="0.2">
      <c r="A50" s="34">
        <v>502</v>
      </c>
      <c r="B50" s="14" t="s">
        <v>85</v>
      </c>
      <c r="C50" s="35">
        <f>' Ведом 5'!F423</f>
        <v>0</v>
      </c>
      <c r="D50" s="35"/>
      <c r="E50" s="35">
        <f>' Ведом 5'!H423</f>
        <v>0</v>
      </c>
      <c r="F50" s="35"/>
    </row>
    <row r="51" spans="1:6" s="48" customFormat="1" ht="12.75" hidden="1" customHeight="1" x14ac:dyDescent="0.2">
      <c r="A51" s="34">
        <v>503</v>
      </c>
      <c r="B51" s="14" t="s">
        <v>172</v>
      </c>
      <c r="C51" s="35" t="e">
        <f>C52</f>
        <v>#REF!</v>
      </c>
      <c r="D51" s="35" t="e">
        <f>D52</f>
        <v>#REF!</v>
      </c>
      <c r="E51" s="35" t="e">
        <f>E52</f>
        <v>#REF!</v>
      </c>
      <c r="F51" s="35" t="e">
        <f>F52</f>
        <v>#REF!</v>
      </c>
    </row>
    <row r="52" spans="1:6" s="48" customFormat="1" ht="38.25" hidden="1" customHeight="1" x14ac:dyDescent="0.2">
      <c r="A52" s="34">
        <v>503</v>
      </c>
      <c r="B52" s="14" t="s">
        <v>171</v>
      </c>
      <c r="C52" s="35" t="e">
        <f>C53+C57+C61</f>
        <v>#REF!</v>
      </c>
      <c r="D52" s="35" t="e">
        <f>D53+D57+D61</f>
        <v>#REF!</v>
      </c>
      <c r="E52" s="35" t="e">
        <f>E53+E57+E61</f>
        <v>#REF!</v>
      </c>
      <c r="F52" s="35" t="e">
        <f>F53+F57+F61</f>
        <v>#REF!</v>
      </c>
    </row>
    <row r="53" spans="1:6" s="48" customFormat="1" ht="63.75" hidden="1" customHeight="1" x14ac:dyDescent="0.2">
      <c r="A53" s="34">
        <v>503</v>
      </c>
      <c r="B53" s="14" t="s">
        <v>122</v>
      </c>
      <c r="C53" s="35">
        <f t="shared" ref="C53:F55" si="3">C54</f>
        <v>0</v>
      </c>
      <c r="D53" s="35">
        <f t="shared" si="3"/>
        <v>0</v>
      </c>
      <c r="E53" s="35">
        <f t="shared" si="3"/>
        <v>0</v>
      </c>
      <c r="F53" s="35">
        <f t="shared" si="3"/>
        <v>0</v>
      </c>
    </row>
    <row r="54" spans="1:6" s="48" customFormat="1" ht="51" hidden="1" customHeight="1" x14ac:dyDescent="0.2">
      <c r="A54" s="34">
        <v>503</v>
      </c>
      <c r="B54" s="14" t="s">
        <v>170</v>
      </c>
      <c r="C54" s="35">
        <f t="shared" si="3"/>
        <v>0</v>
      </c>
      <c r="D54" s="35">
        <f t="shared" si="3"/>
        <v>0</v>
      </c>
      <c r="E54" s="35">
        <f t="shared" si="3"/>
        <v>0</v>
      </c>
      <c r="F54" s="35">
        <f t="shared" si="3"/>
        <v>0</v>
      </c>
    </row>
    <row r="55" spans="1:6" s="48" customFormat="1" ht="25.5" hidden="1" customHeight="1" x14ac:dyDescent="0.2">
      <c r="A55" s="34">
        <v>503</v>
      </c>
      <c r="B55" s="14" t="s">
        <v>74</v>
      </c>
      <c r="C55" s="35">
        <f t="shared" si="3"/>
        <v>0</v>
      </c>
      <c r="D55" s="35">
        <f t="shared" si="3"/>
        <v>0</v>
      </c>
      <c r="E55" s="35">
        <f t="shared" si="3"/>
        <v>0</v>
      </c>
      <c r="F55" s="35">
        <f t="shared" si="3"/>
        <v>0</v>
      </c>
    </row>
    <row r="56" spans="1:6" s="48" customFormat="1" ht="25.5" hidden="1" customHeight="1" x14ac:dyDescent="0.2">
      <c r="A56" s="34">
        <v>503</v>
      </c>
      <c r="B56" s="14" t="s">
        <v>75</v>
      </c>
      <c r="C56" s="35">
        <f>' Ведом 5'!F123</f>
        <v>0</v>
      </c>
      <c r="D56" s="35">
        <f>' Ведом 5'!G123</f>
        <v>0</v>
      </c>
      <c r="E56" s="35">
        <f>' Ведом 5'!H123</f>
        <v>0</v>
      </c>
      <c r="F56" s="35">
        <f>' Ведом 5'!I123</f>
        <v>0</v>
      </c>
    </row>
    <row r="57" spans="1:6" s="48" customFormat="1" ht="63.75" hidden="1" customHeight="1" x14ac:dyDescent="0.2">
      <c r="A57" s="34">
        <v>503</v>
      </c>
      <c r="B57" s="14" t="s">
        <v>186</v>
      </c>
      <c r="C57" s="35">
        <f>C58</f>
        <v>0</v>
      </c>
      <c r="D57" s="35"/>
      <c r="E57" s="35">
        <f>E58</f>
        <v>0</v>
      </c>
      <c r="F57" s="35"/>
    </row>
    <row r="58" spans="1:6" s="48" customFormat="1" ht="63.75" hidden="1" customHeight="1" x14ac:dyDescent="0.2">
      <c r="A58" s="34">
        <v>503</v>
      </c>
      <c r="B58" s="14" t="s">
        <v>215</v>
      </c>
      <c r="C58" s="35">
        <f>C59</f>
        <v>0</v>
      </c>
      <c r="D58" s="35"/>
      <c r="E58" s="35">
        <f>E59</f>
        <v>0</v>
      </c>
      <c r="F58" s="35"/>
    </row>
    <row r="59" spans="1:6" s="48" customFormat="1" ht="25.5" hidden="1" customHeight="1" x14ac:dyDescent="0.2">
      <c r="A59" s="34">
        <v>503</v>
      </c>
      <c r="B59" s="14" t="s">
        <v>74</v>
      </c>
      <c r="C59" s="35">
        <f>C60</f>
        <v>0</v>
      </c>
      <c r="D59" s="35"/>
      <c r="E59" s="35">
        <f>E60</f>
        <v>0</v>
      </c>
      <c r="F59" s="35"/>
    </row>
    <row r="60" spans="1:6" s="48" customFormat="1" ht="25.5" hidden="1" customHeight="1" x14ac:dyDescent="0.2">
      <c r="A60" s="34">
        <v>503</v>
      </c>
      <c r="B60" s="14" t="s">
        <v>75</v>
      </c>
      <c r="C60" s="35">
        <f>' Ведом 5'!F127</f>
        <v>0</v>
      </c>
      <c r="D60" s="35"/>
      <c r="E60" s="35">
        <f>' Ведом 5'!H127</f>
        <v>0</v>
      </c>
      <c r="F60" s="35"/>
    </row>
    <row r="61" spans="1:6" s="48" customFormat="1" ht="38.25" hidden="1" customHeight="1" x14ac:dyDescent="0.2">
      <c r="A61" s="34">
        <v>503</v>
      </c>
      <c r="B61" s="14" t="s">
        <v>212</v>
      </c>
      <c r="C61" s="35" t="e">
        <f>C62</f>
        <v>#REF!</v>
      </c>
      <c r="D61" s="35" t="e">
        <f>D62</f>
        <v>#REF!</v>
      </c>
      <c r="E61" s="35" t="e">
        <f>E62</f>
        <v>#REF!</v>
      </c>
      <c r="F61" s="35" t="e">
        <f>F62</f>
        <v>#REF!</v>
      </c>
    </row>
    <row r="62" spans="1:6" s="48" customFormat="1" ht="25.5" hidden="1" customHeight="1" x14ac:dyDescent="0.2">
      <c r="A62" s="34">
        <v>503</v>
      </c>
      <c r="B62" s="14" t="s">
        <v>74</v>
      </c>
      <c r="C62" s="35" t="e">
        <f>#REF!</f>
        <v>#REF!</v>
      </c>
      <c r="D62" s="35" t="e">
        <f>#REF!</f>
        <v>#REF!</v>
      </c>
      <c r="E62" s="35" t="e">
        <f>#REF!</f>
        <v>#REF!</v>
      </c>
      <c r="F62" s="35" t="e">
        <f>#REF!</f>
        <v>#REF!</v>
      </c>
    </row>
    <row r="63" spans="1:6" s="49" customFormat="1" ht="0.75" hidden="1" customHeight="1" x14ac:dyDescent="0.2">
      <c r="A63" s="34">
        <v>503</v>
      </c>
      <c r="B63" s="14" t="s">
        <v>172</v>
      </c>
      <c r="C63" s="35"/>
      <c r="D63" s="35"/>
      <c r="E63" s="35"/>
      <c r="F63" s="35"/>
    </row>
    <row r="64" spans="1:6" ht="12" hidden="1" customHeight="1" x14ac:dyDescent="0.2">
      <c r="A64" s="30">
        <v>600</v>
      </c>
      <c r="B64" s="45" t="s">
        <v>239</v>
      </c>
      <c r="C64" s="33" t="e">
        <f>C65+C76</f>
        <v>#REF!</v>
      </c>
      <c r="D64" s="33" t="e">
        <f>D65+D76</f>
        <v>#REF!</v>
      </c>
      <c r="E64" s="33" t="e">
        <f>E65+E76</f>
        <v>#REF!</v>
      </c>
      <c r="F64" s="33" t="e">
        <f>F65+F76</f>
        <v>#REF!</v>
      </c>
    </row>
    <row r="65" spans="1:6" ht="12.75" hidden="1" customHeight="1" x14ac:dyDescent="0.2">
      <c r="A65" s="30">
        <v>602</v>
      </c>
      <c r="B65" s="45" t="s">
        <v>240</v>
      </c>
      <c r="C65" s="33" t="e">
        <f>C66</f>
        <v>#REF!</v>
      </c>
      <c r="D65" s="33" t="e">
        <f>D66</f>
        <v>#REF!</v>
      </c>
      <c r="E65" s="33" t="e">
        <f>E66</f>
        <v>#REF!</v>
      </c>
      <c r="F65" s="33" t="e">
        <f>F66</f>
        <v>#REF!</v>
      </c>
    </row>
    <row r="66" spans="1:6" ht="12.75" hidden="1" customHeight="1" x14ac:dyDescent="0.2">
      <c r="A66" s="34">
        <v>602</v>
      </c>
      <c r="B66" s="14" t="s">
        <v>93</v>
      </c>
      <c r="C66" s="35" t="e">
        <f>C67+C72</f>
        <v>#REF!</v>
      </c>
      <c r="D66" s="35" t="e">
        <f>D67+D72</f>
        <v>#REF!</v>
      </c>
      <c r="E66" s="35" t="e">
        <f>E67+E72</f>
        <v>#REF!</v>
      </c>
      <c r="F66" s="35" t="e">
        <f>F67+F72</f>
        <v>#REF!</v>
      </c>
    </row>
    <row r="67" spans="1:6" ht="38.25" hidden="1" customHeight="1" x14ac:dyDescent="0.2">
      <c r="A67" s="34">
        <v>602</v>
      </c>
      <c r="B67" s="14" t="s">
        <v>175</v>
      </c>
      <c r="C67" s="35" t="e">
        <f t="shared" ref="C67:F70" si="4">C68</f>
        <v>#REF!</v>
      </c>
      <c r="D67" s="35" t="e">
        <f t="shared" si="4"/>
        <v>#REF!</v>
      </c>
      <c r="E67" s="35" t="e">
        <f t="shared" si="4"/>
        <v>#REF!</v>
      </c>
      <c r="F67" s="35" t="e">
        <f t="shared" si="4"/>
        <v>#REF!</v>
      </c>
    </row>
    <row r="68" spans="1:6" ht="25.5" hidden="1" customHeight="1" x14ac:dyDescent="0.2">
      <c r="A68" s="34">
        <v>602</v>
      </c>
      <c r="B68" s="14" t="s">
        <v>234</v>
      </c>
      <c r="C68" s="35" t="e">
        <f t="shared" si="4"/>
        <v>#REF!</v>
      </c>
      <c r="D68" s="35" t="e">
        <f t="shared" si="4"/>
        <v>#REF!</v>
      </c>
      <c r="E68" s="35" t="e">
        <f t="shared" si="4"/>
        <v>#REF!</v>
      </c>
      <c r="F68" s="35" t="e">
        <f t="shared" si="4"/>
        <v>#REF!</v>
      </c>
    </row>
    <row r="69" spans="1:6" ht="38.25" hidden="1" customHeight="1" x14ac:dyDescent="0.2">
      <c r="A69" s="34">
        <v>602</v>
      </c>
      <c r="B69" s="14" t="s">
        <v>237</v>
      </c>
      <c r="C69" s="35" t="e">
        <f t="shared" si="4"/>
        <v>#REF!</v>
      </c>
      <c r="D69" s="35" t="e">
        <f t="shared" si="4"/>
        <v>#REF!</v>
      </c>
      <c r="E69" s="35" t="e">
        <f t="shared" si="4"/>
        <v>#REF!</v>
      </c>
      <c r="F69" s="35" t="e">
        <f t="shared" si="4"/>
        <v>#REF!</v>
      </c>
    </row>
    <row r="70" spans="1:6" ht="25.5" hidden="1" customHeight="1" x14ac:dyDescent="0.2">
      <c r="A70" s="34">
        <v>602</v>
      </c>
      <c r="B70" s="14" t="s">
        <v>74</v>
      </c>
      <c r="C70" s="35" t="e">
        <f t="shared" si="4"/>
        <v>#REF!</v>
      </c>
      <c r="D70" s="35" t="e">
        <f t="shared" si="4"/>
        <v>#REF!</v>
      </c>
      <c r="E70" s="35" t="e">
        <f t="shared" si="4"/>
        <v>#REF!</v>
      </c>
      <c r="F70" s="35" t="e">
        <f t="shared" si="4"/>
        <v>#REF!</v>
      </c>
    </row>
    <row r="71" spans="1:6" ht="25.5" hidden="1" customHeight="1" x14ac:dyDescent="0.2">
      <c r="A71" s="34">
        <v>602</v>
      </c>
      <c r="B71" s="14" t="s">
        <v>75</v>
      </c>
      <c r="C71" s="35" t="e">
        <f>' Ведом 5'!#REF!</f>
        <v>#REF!</v>
      </c>
      <c r="D71" s="35" t="e">
        <f>' Ведом 5'!#REF!</f>
        <v>#REF!</v>
      </c>
      <c r="E71" s="35" t="e">
        <f>' Ведом 5'!#REF!</f>
        <v>#REF!</v>
      </c>
      <c r="F71" s="35" t="e">
        <f>' Ведом 5'!#REF!</f>
        <v>#REF!</v>
      </c>
    </row>
    <row r="72" spans="1:6" ht="76.5" hidden="1" customHeight="1" x14ac:dyDescent="0.2">
      <c r="A72" s="34">
        <v>602</v>
      </c>
      <c r="B72" s="14" t="s">
        <v>107</v>
      </c>
      <c r="C72" s="35" t="e">
        <f>C73</f>
        <v>#REF!</v>
      </c>
      <c r="D72" s="35"/>
      <c r="E72" s="35" t="e">
        <f>E73</f>
        <v>#REF!</v>
      </c>
      <c r="F72" s="35"/>
    </row>
    <row r="73" spans="1:6" ht="25.5" hidden="1" customHeight="1" x14ac:dyDescent="0.2">
      <c r="A73" s="34">
        <v>602</v>
      </c>
      <c r="B73" s="14" t="s">
        <v>238</v>
      </c>
      <c r="C73" s="35" t="e">
        <f>C74</f>
        <v>#REF!</v>
      </c>
      <c r="D73" s="35"/>
      <c r="E73" s="35" t="e">
        <f>E74</f>
        <v>#REF!</v>
      </c>
      <c r="F73" s="35"/>
    </row>
    <row r="74" spans="1:6" ht="25.5" hidden="1" customHeight="1" x14ac:dyDescent="0.2">
      <c r="A74" s="34">
        <v>602</v>
      </c>
      <c r="B74" s="14" t="s">
        <v>74</v>
      </c>
      <c r="C74" s="35" t="e">
        <f>C75</f>
        <v>#REF!</v>
      </c>
      <c r="D74" s="35"/>
      <c r="E74" s="35" t="e">
        <f>E75</f>
        <v>#REF!</v>
      </c>
      <c r="F74" s="35"/>
    </row>
    <row r="75" spans="1:6" ht="1.5" hidden="1" customHeight="1" x14ac:dyDescent="0.2">
      <c r="A75" s="34">
        <v>602</v>
      </c>
      <c r="B75" s="14" t="s">
        <v>75</v>
      </c>
      <c r="C75" s="35" t="e">
        <f>' Ведом 5'!#REF!</f>
        <v>#REF!</v>
      </c>
      <c r="D75" s="35"/>
      <c r="E75" s="35" t="e">
        <f>' Ведом 5'!#REF!</f>
        <v>#REF!</v>
      </c>
      <c r="F75" s="35"/>
    </row>
    <row r="76" spans="1:6" s="48" customFormat="1" hidden="1" x14ac:dyDescent="0.2">
      <c r="A76" s="34">
        <v>605</v>
      </c>
      <c r="B76" s="14" t="s">
        <v>246</v>
      </c>
      <c r="C76" s="35">
        <f>' Ведом 5'!F135</f>
        <v>0</v>
      </c>
      <c r="D76" s="35">
        <f>' Ведом 5'!G135</f>
        <v>0</v>
      </c>
      <c r="E76" s="35">
        <f>' Ведом 5'!H135</f>
        <v>0</v>
      </c>
      <c r="F76" s="35">
        <f>' Ведом 5'!I135</f>
        <v>0</v>
      </c>
    </row>
    <row r="77" spans="1:6" s="48" customFormat="1" hidden="1" x14ac:dyDescent="0.2">
      <c r="A77" s="34">
        <v>503</v>
      </c>
      <c r="B77" s="14" t="s">
        <v>172</v>
      </c>
      <c r="C77" s="35"/>
      <c r="D77" s="35"/>
      <c r="E77" s="35"/>
      <c r="F77" s="35"/>
    </row>
    <row r="78" spans="1:6" s="78" customFormat="1" hidden="1" x14ac:dyDescent="0.2">
      <c r="A78" s="30">
        <v>600</v>
      </c>
      <c r="B78" s="31" t="s">
        <v>239</v>
      </c>
      <c r="C78" s="33">
        <f>C79</f>
        <v>0</v>
      </c>
      <c r="D78" s="33"/>
      <c r="E78" s="33"/>
      <c r="F78" s="33"/>
    </row>
    <row r="79" spans="1:6" s="48" customFormat="1" hidden="1" x14ac:dyDescent="0.2">
      <c r="A79" s="34">
        <v>605</v>
      </c>
      <c r="B79" s="14" t="s">
        <v>246</v>
      </c>
      <c r="C79" s="35"/>
      <c r="D79" s="35"/>
      <c r="E79" s="35"/>
      <c r="F79" s="35"/>
    </row>
    <row r="80" spans="1:6" x14ac:dyDescent="0.2">
      <c r="A80" s="30" t="s">
        <v>14</v>
      </c>
      <c r="B80" s="31" t="s">
        <v>79</v>
      </c>
      <c r="C80" s="33">
        <f>C81+C89+C90+C91</f>
        <v>70912.183999999994</v>
      </c>
      <c r="D80" s="33">
        <f t="shared" ref="D80:F80" si="5">D81+D89+D90+D91</f>
        <v>23673.779000000002</v>
      </c>
      <c r="E80" s="33">
        <f t="shared" si="5"/>
        <v>56941.429000000004</v>
      </c>
      <c r="F80" s="33">
        <f t="shared" si="5"/>
        <v>17279.744999999999</v>
      </c>
    </row>
    <row r="81" spans="1:6" s="48" customFormat="1" x14ac:dyDescent="0.2">
      <c r="A81" s="34">
        <v>701</v>
      </c>
      <c r="B81" s="14" t="s">
        <v>145</v>
      </c>
      <c r="C81" s="35">
        <f>' Ведом 5'!F424</f>
        <v>6987.0529999999999</v>
      </c>
      <c r="D81" s="35">
        <f>' Ведом 5'!G424</f>
        <v>0</v>
      </c>
      <c r="E81" s="35">
        <f>' Ведом 5'!H424</f>
        <v>5917.4629999999997</v>
      </c>
      <c r="F81" s="35">
        <f>' Ведом 5'!I424</f>
        <v>0</v>
      </c>
    </row>
    <row r="82" spans="1:6" s="48" customFormat="1" ht="63.75" hidden="1" customHeight="1" x14ac:dyDescent="0.2">
      <c r="A82" s="34">
        <v>701</v>
      </c>
      <c r="B82" s="14" t="s">
        <v>186</v>
      </c>
      <c r="C82" s="35">
        <f>C83</f>
        <v>36.530999999999999</v>
      </c>
      <c r="D82" s="35">
        <f>D83</f>
        <v>0</v>
      </c>
      <c r="E82" s="35">
        <f>E83</f>
        <v>0</v>
      </c>
      <c r="F82" s="35">
        <f>F83</f>
        <v>0</v>
      </c>
    </row>
    <row r="83" spans="1:6" s="48" customFormat="1" ht="51" hidden="1" customHeight="1" x14ac:dyDescent="0.2">
      <c r="A83" s="34">
        <v>701</v>
      </c>
      <c r="B83" s="14" t="s">
        <v>113</v>
      </c>
      <c r="C83" s="35">
        <f>C86</f>
        <v>36.530999999999999</v>
      </c>
      <c r="D83" s="35">
        <f>D86</f>
        <v>0</v>
      </c>
      <c r="E83" s="35">
        <f>E86</f>
        <v>0</v>
      </c>
      <c r="F83" s="35">
        <f>F86</f>
        <v>0</v>
      </c>
    </row>
    <row r="84" spans="1:6" s="48" customFormat="1" ht="51" hidden="1" customHeight="1" x14ac:dyDescent="0.2">
      <c r="A84" s="34">
        <v>701</v>
      </c>
      <c r="B84" s="14" t="s">
        <v>113</v>
      </c>
      <c r="C84" s="35">
        <v>0</v>
      </c>
      <c r="D84" s="35">
        <v>0</v>
      </c>
      <c r="E84" s="35">
        <v>0</v>
      </c>
      <c r="F84" s="35">
        <v>0</v>
      </c>
    </row>
    <row r="85" spans="1:6" s="48" customFormat="1" ht="51" hidden="1" customHeight="1" x14ac:dyDescent="0.2">
      <c r="A85" s="34">
        <v>701</v>
      </c>
      <c r="B85" s="14" t="s">
        <v>113</v>
      </c>
      <c r="C85" s="35">
        <v>0</v>
      </c>
      <c r="D85" s="35">
        <v>0</v>
      </c>
      <c r="E85" s="35">
        <v>0</v>
      </c>
      <c r="F85" s="35">
        <v>0</v>
      </c>
    </row>
    <row r="86" spans="1:6" s="48" customFormat="1" ht="38.25" hidden="1" customHeight="1" x14ac:dyDescent="0.2">
      <c r="A86" s="34">
        <v>701</v>
      </c>
      <c r="B86" s="14" t="s">
        <v>147</v>
      </c>
      <c r="C86" s="35">
        <f t="shared" ref="C86:F87" si="6">C87</f>
        <v>36.530999999999999</v>
      </c>
      <c r="D86" s="35">
        <f t="shared" si="6"/>
        <v>0</v>
      </c>
      <c r="E86" s="35">
        <f t="shared" si="6"/>
        <v>0</v>
      </c>
      <c r="F86" s="35">
        <f t="shared" si="6"/>
        <v>0</v>
      </c>
    </row>
    <row r="87" spans="1:6" s="48" customFormat="1" ht="25.5" hidden="1" customHeight="1" x14ac:dyDescent="0.2">
      <c r="A87" s="34">
        <v>701</v>
      </c>
      <c r="B87" s="14" t="s">
        <v>101</v>
      </c>
      <c r="C87" s="35">
        <f t="shared" si="6"/>
        <v>36.530999999999999</v>
      </c>
      <c r="D87" s="35">
        <f t="shared" si="6"/>
        <v>0</v>
      </c>
      <c r="E87" s="35">
        <f t="shared" si="6"/>
        <v>0</v>
      </c>
      <c r="F87" s="35">
        <f t="shared" si="6"/>
        <v>0</v>
      </c>
    </row>
    <row r="88" spans="1:6" s="48" customFormat="1" ht="12.75" hidden="1" customHeight="1" x14ac:dyDescent="0.2">
      <c r="A88" s="34">
        <v>701</v>
      </c>
      <c r="B88" s="14" t="s">
        <v>102</v>
      </c>
      <c r="C88" s="35">
        <f>' Ведом 5'!F439</f>
        <v>36.530999999999999</v>
      </c>
      <c r="D88" s="35">
        <f>' Ведом 5'!G439</f>
        <v>0</v>
      </c>
      <c r="E88" s="35">
        <f>' Ведом 5'!H439</f>
        <v>0</v>
      </c>
      <c r="F88" s="35">
        <f>' Ведом 5'!I439</f>
        <v>0</v>
      </c>
    </row>
    <row r="89" spans="1:6" s="48" customFormat="1" x14ac:dyDescent="0.2">
      <c r="A89" s="34">
        <v>702</v>
      </c>
      <c r="B89" s="14" t="s">
        <v>80</v>
      </c>
      <c r="C89" s="35">
        <f>' Ведом 5'!F42+' Ведом 5'!F440</f>
        <v>31349.381999999998</v>
      </c>
      <c r="D89" s="35">
        <f>' Ведом 5'!G448</f>
        <v>0</v>
      </c>
      <c r="E89" s="35">
        <f>' Ведом 5'!H42+' Ведом 5'!H440</f>
        <v>26775.074000000001</v>
      </c>
      <c r="F89" s="35">
        <f>' Ведом 5'!I42+' Ведом 5'!I440</f>
        <v>0</v>
      </c>
    </row>
    <row r="90" spans="1:6" s="48" customFormat="1" ht="14.25" customHeight="1" x14ac:dyDescent="0.2">
      <c r="A90" s="34">
        <v>707</v>
      </c>
      <c r="B90" s="14" t="s">
        <v>166</v>
      </c>
      <c r="C90" s="35">
        <f>' Ведом 5'!F139+' Ведом 5'!F492</f>
        <v>5032.3630000000003</v>
      </c>
      <c r="D90" s="35">
        <f>' Ведом 5'!G139+' Ведом 5'!G492</f>
        <v>2122.5050000000001</v>
      </c>
      <c r="E90" s="35">
        <f>' Ведом 5'!H139+' Ведом 5'!H492</f>
        <v>5209.7860000000001</v>
      </c>
      <c r="F90" s="35">
        <f>' Ведом 5'!I139+' Ведом 5'!I492</f>
        <v>2122.5050000000001</v>
      </c>
    </row>
    <row r="91" spans="1:6" s="48" customFormat="1" x14ac:dyDescent="0.2">
      <c r="A91" s="34">
        <v>709</v>
      </c>
      <c r="B91" s="46" t="s">
        <v>282</v>
      </c>
      <c r="C91" s="35">
        <f>' Ведом 5'!F499</f>
        <v>27543.385999999999</v>
      </c>
      <c r="D91" s="35">
        <f>' Ведом 5'!G499</f>
        <v>21551.274000000001</v>
      </c>
      <c r="E91" s="35">
        <f>' Ведом 5'!H499</f>
        <v>19039.106</v>
      </c>
      <c r="F91" s="35">
        <f>' Ведом 5'!I499</f>
        <v>15157.24</v>
      </c>
    </row>
    <row r="92" spans="1:6" x14ac:dyDescent="0.2">
      <c r="A92" s="30" t="s">
        <v>34</v>
      </c>
      <c r="B92" s="31" t="s">
        <v>115</v>
      </c>
      <c r="C92" s="33">
        <f>C93</f>
        <v>40987.296000000002</v>
      </c>
      <c r="D92" s="33">
        <f>D93</f>
        <v>0</v>
      </c>
      <c r="E92" s="33">
        <f>E93</f>
        <v>43036.175000000003</v>
      </c>
      <c r="F92" s="33">
        <f>F93</f>
        <v>0</v>
      </c>
    </row>
    <row r="93" spans="1:6" s="48" customFormat="1" x14ac:dyDescent="0.2">
      <c r="A93" s="34">
        <v>801</v>
      </c>
      <c r="B93" s="14" t="s">
        <v>116</v>
      </c>
      <c r="C93" s="35">
        <f>' Ведом 5'!F155</f>
        <v>40987.296000000002</v>
      </c>
      <c r="D93" s="35">
        <f>' Ведом 5'!G155</f>
        <v>0</v>
      </c>
      <c r="E93" s="35">
        <f>' Ведом 5'!H155</f>
        <v>43036.175000000003</v>
      </c>
      <c r="F93" s="35">
        <f>' Ведом 5'!I155</f>
        <v>0</v>
      </c>
    </row>
    <row r="94" spans="1:6" x14ac:dyDescent="0.2">
      <c r="A94" s="30" t="s">
        <v>38</v>
      </c>
      <c r="B94" s="31" t="s">
        <v>117</v>
      </c>
      <c r="C94" s="33">
        <f>C95+C96+C97+C125</f>
        <v>18319.835999999999</v>
      </c>
      <c r="D94" s="33">
        <f t="shared" ref="D94:F94" si="7">D95+D96+D97+D125</f>
        <v>15566.928</v>
      </c>
      <c r="E94" s="33">
        <f t="shared" si="7"/>
        <v>18252.557000000001</v>
      </c>
      <c r="F94" s="33">
        <f t="shared" si="7"/>
        <v>15528</v>
      </c>
    </row>
    <row r="95" spans="1:6" s="48" customFormat="1" ht="11.25" customHeight="1" x14ac:dyDescent="0.2">
      <c r="A95" s="34">
        <v>1001</v>
      </c>
      <c r="B95" s="14" t="s">
        <v>150</v>
      </c>
      <c r="C95" s="35">
        <f>' Ведом 5'!F500</f>
        <v>2150.5920000000001</v>
      </c>
      <c r="D95" s="35">
        <v>0</v>
      </c>
      <c r="E95" s="35">
        <f>' Ведом 5'!H500</f>
        <v>2150.5920000000001</v>
      </c>
      <c r="F95" s="35">
        <v>0</v>
      </c>
    </row>
    <row r="96" spans="1:6" s="48" customFormat="1" hidden="1" x14ac:dyDescent="0.2">
      <c r="A96" s="34">
        <v>1003</v>
      </c>
      <c r="B96" s="14" t="s">
        <v>118</v>
      </c>
      <c r="C96" s="35">
        <f>' Ведом 5'!F205</f>
        <v>0</v>
      </c>
      <c r="D96" s="35">
        <f>' Ведом 5'!G205</f>
        <v>0</v>
      </c>
      <c r="E96" s="35">
        <f>' Ведом 5'!H205</f>
        <v>0</v>
      </c>
      <c r="F96" s="35">
        <f>' Ведом 5'!I205</f>
        <v>0</v>
      </c>
    </row>
    <row r="97" spans="1:6" s="48" customFormat="1" x14ac:dyDescent="0.2">
      <c r="A97" s="34">
        <v>1004</v>
      </c>
      <c r="B97" s="14" t="s">
        <v>123</v>
      </c>
      <c r="C97" s="35">
        <f>' Ведом 5'!F223+' Ведом 5'!F522</f>
        <v>16119.243999999999</v>
      </c>
      <c r="D97" s="35">
        <f>' Ведом 5'!G223+' Ведом 5'!G522</f>
        <v>15566.928</v>
      </c>
      <c r="E97" s="35">
        <f>' Ведом 5'!H223+' Ведом 5'!H522</f>
        <v>16051.965</v>
      </c>
      <c r="F97" s="35">
        <f>' Ведом 5'!I223+' Ведом 5'!I522</f>
        <v>15528</v>
      </c>
    </row>
    <row r="98" spans="1:6" s="48" customFormat="1" ht="12.75" hidden="1" customHeight="1" x14ac:dyDescent="0.2">
      <c r="A98" s="34">
        <v>1004</v>
      </c>
      <c r="B98" s="14" t="s">
        <v>93</v>
      </c>
      <c r="C98" s="35">
        <v>0</v>
      </c>
      <c r="D98" s="35">
        <v>0</v>
      </c>
      <c r="E98" s="35">
        <v>0</v>
      </c>
      <c r="F98" s="35">
        <v>0</v>
      </c>
    </row>
    <row r="99" spans="1:6" s="48" customFormat="1" ht="12.75" hidden="1" customHeight="1" x14ac:dyDescent="0.2">
      <c r="A99" s="34">
        <v>1004</v>
      </c>
      <c r="B99" s="14" t="s">
        <v>93</v>
      </c>
      <c r="C99" s="35">
        <v>0</v>
      </c>
      <c r="D99" s="35">
        <v>0</v>
      </c>
      <c r="E99" s="35">
        <v>0</v>
      </c>
      <c r="F99" s="35">
        <v>0</v>
      </c>
    </row>
    <row r="100" spans="1:6" s="48" customFormat="1" ht="12.75" hidden="1" customHeight="1" x14ac:dyDescent="0.2">
      <c r="A100" s="34">
        <v>1004</v>
      </c>
      <c r="B100" s="14" t="s">
        <v>93</v>
      </c>
      <c r="C100" s="35">
        <v>0</v>
      </c>
      <c r="D100" s="35">
        <v>0</v>
      </c>
      <c r="E100" s="35">
        <v>0</v>
      </c>
      <c r="F100" s="35">
        <v>0</v>
      </c>
    </row>
    <row r="101" spans="1:6" s="48" customFormat="1" ht="12.75" hidden="1" customHeight="1" x14ac:dyDescent="0.2">
      <c r="A101" s="34">
        <v>1004</v>
      </c>
      <c r="B101" s="14" t="s">
        <v>119</v>
      </c>
      <c r="C101" s="35">
        <v>0</v>
      </c>
      <c r="D101" s="35">
        <v>0</v>
      </c>
      <c r="E101" s="35">
        <v>0</v>
      </c>
      <c r="F101" s="35">
        <v>0</v>
      </c>
    </row>
    <row r="102" spans="1:6" s="48" customFormat="1" ht="12.75" hidden="1" customHeight="1" x14ac:dyDescent="0.2">
      <c r="A102" s="34">
        <v>1004</v>
      </c>
      <c r="B102" s="14" t="s">
        <v>119</v>
      </c>
      <c r="C102" s="35">
        <v>0</v>
      </c>
      <c r="D102" s="35">
        <v>0</v>
      </c>
      <c r="E102" s="35">
        <v>0</v>
      </c>
      <c r="F102" s="35">
        <v>0</v>
      </c>
    </row>
    <row r="103" spans="1:6" s="48" customFormat="1" ht="12.75" hidden="1" customHeight="1" x14ac:dyDescent="0.2">
      <c r="A103" s="34">
        <v>1004</v>
      </c>
      <c r="B103" s="14" t="s">
        <v>119</v>
      </c>
      <c r="C103" s="35">
        <v>0</v>
      </c>
      <c r="D103" s="35">
        <v>0</v>
      </c>
      <c r="E103" s="35">
        <v>0</v>
      </c>
      <c r="F103" s="35">
        <v>0</v>
      </c>
    </row>
    <row r="104" spans="1:6" s="48" customFormat="1" ht="38.25" hidden="1" customHeight="1" x14ac:dyDescent="0.2">
      <c r="A104" s="34">
        <v>1004</v>
      </c>
      <c r="B104" s="14" t="s">
        <v>124</v>
      </c>
      <c r="C104" s="35">
        <v>0</v>
      </c>
      <c r="D104" s="35">
        <v>0</v>
      </c>
      <c r="E104" s="35">
        <v>0</v>
      </c>
      <c r="F104" s="35">
        <v>0</v>
      </c>
    </row>
    <row r="105" spans="1:6" s="48" customFormat="1" ht="38.25" hidden="1" customHeight="1" x14ac:dyDescent="0.2">
      <c r="A105" s="34">
        <v>1004</v>
      </c>
      <c r="B105" s="14" t="s">
        <v>124</v>
      </c>
      <c r="C105" s="35">
        <v>0</v>
      </c>
      <c r="D105" s="35">
        <v>0</v>
      </c>
      <c r="E105" s="35">
        <v>0</v>
      </c>
      <c r="F105" s="35">
        <v>0</v>
      </c>
    </row>
    <row r="106" spans="1:6" s="48" customFormat="1" ht="25.5" hidden="1" customHeight="1" x14ac:dyDescent="0.2">
      <c r="A106" s="34">
        <v>1004</v>
      </c>
      <c r="B106" s="14" t="s">
        <v>125</v>
      </c>
      <c r="C106" s="35">
        <v>0</v>
      </c>
      <c r="D106" s="35">
        <v>0</v>
      </c>
      <c r="E106" s="35">
        <v>0</v>
      </c>
      <c r="F106" s="35">
        <v>0</v>
      </c>
    </row>
    <row r="107" spans="1:6" s="48" customFormat="1" ht="12.75" hidden="1" customHeight="1" x14ac:dyDescent="0.2">
      <c r="A107" s="34">
        <v>1004</v>
      </c>
      <c r="B107" s="14" t="s">
        <v>126</v>
      </c>
      <c r="C107" s="35">
        <v>0</v>
      </c>
      <c r="D107" s="35">
        <v>0</v>
      </c>
      <c r="E107" s="35">
        <v>0</v>
      </c>
      <c r="F107" s="35">
        <v>0</v>
      </c>
    </row>
    <row r="108" spans="1:6" s="48" customFormat="1" ht="25.5" hidden="1" customHeight="1" x14ac:dyDescent="0.2">
      <c r="A108" s="34">
        <v>1004</v>
      </c>
      <c r="B108" s="14" t="s">
        <v>81</v>
      </c>
      <c r="C108" s="35">
        <v>0</v>
      </c>
      <c r="D108" s="35">
        <v>0</v>
      </c>
      <c r="E108" s="35">
        <v>0</v>
      </c>
      <c r="F108" s="35">
        <v>0</v>
      </c>
    </row>
    <row r="109" spans="1:6" s="48" customFormat="1" ht="12.75" hidden="1" customHeight="1" x14ac:dyDescent="0.2">
      <c r="A109" s="34">
        <v>1004</v>
      </c>
      <c r="B109" s="14" t="s">
        <v>94</v>
      </c>
      <c r="C109" s="35">
        <v>0</v>
      </c>
      <c r="D109" s="35">
        <v>0</v>
      </c>
      <c r="E109" s="35">
        <v>0</v>
      </c>
      <c r="F109" s="35">
        <v>0</v>
      </c>
    </row>
    <row r="110" spans="1:6" s="48" customFormat="1" ht="12.75" hidden="1" customHeight="1" x14ac:dyDescent="0.2">
      <c r="A110" s="34">
        <v>1004</v>
      </c>
      <c r="B110" s="14" t="s">
        <v>94</v>
      </c>
      <c r="C110" s="35">
        <v>0</v>
      </c>
      <c r="D110" s="35">
        <v>0</v>
      </c>
      <c r="E110" s="35">
        <v>0</v>
      </c>
      <c r="F110" s="35">
        <v>0</v>
      </c>
    </row>
    <row r="111" spans="1:6" s="48" customFormat="1" ht="51" hidden="1" customHeight="1" x14ac:dyDescent="0.2">
      <c r="A111" s="34">
        <v>1004</v>
      </c>
      <c r="B111" s="14" t="s">
        <v>127</v>
      </c>
      <c r="C111" s="35">
        <v>0</v>
      </c>
      <c r="D111" s="35">
        <v>0</v>
      </c>
      <c r="E111" s="35">
        <v>0</v>
      </c>
      <c r="F111" s="35">
        <v>0</v>
      </c>
    </row>
    <row r="112" spans="1:6" s="48" customFormat="1" ht="51" hidden="1" customHeight="1" x14ac:dyDescent="0.2">
      <c r="A112" s="34">
        <v>1004</v>
      </c>
      <c r="B112" s="14" t="s">
        <v>127</v>
      </c>
      <c r="C112" s="35">
        <v>0</v>
      </c>
      <c r="D112" s="35">
        <v>0</v>
      </c>
      <c r="E112" s="35">
        <v>0</v>
      </c>
      <c r="F112" s="35">
        <v>0</v>
      </c>
    </row>
    <row r="113" spans="1:6" s="48" customFormat="1" ht="25.5" hidden="1" customHeight="1" x14ac:dyDescent="0.2">
      <c r="A113" s="34">
        <v>1004</v>
      </c>
      <c r="B113" s="14" t="s">
        <v>125</v>
      </c>
      <c r="C113" s="35">
        <v>0</v>
      </c>
      <c r="D113" s="35">
        <v>0</v>
      </c>
      <c r="E113" s="35">
        <v>0</v>
      </c>
      <c r="F113" s="35">
        <v>0</v>
      </c>
    </row>
    <row r="114" spans="1:6" s="48" customFormat="1" ht="12.75" hidden="1" customHeight="1" x14ac:dyDescent="0.2">
      <c r="A114" s="34">
        <v>1004</v>
      </c>
      <c r="B114" s="14" t="s">
        <v>126</v>
      </c>
      <c r="C114" s="35">
        <v>0</v>
      </c>
      <c r="D114" s="35">
        <v>0</v>
      </c>
      <c r="E114" s="35">
        <v>0</v>
      </c>
      <c r="F114" s="35">
        <v>0</v>
      </c>
    </row>
    <row r="115" spans="1:6" s="48" customFormat="1" ht="12.75" hidden="1" customHeight="1" x14ac:dyDescent="0.2">
      <c r="A115" s="34" t="s">
        <v>164</v>
      </c>
      <c r="B115" s="14" t="s">
        <v>93</v>
      </c>
      <c r="C115" s="35" t="e">
        <f t="shared" ref="C115:F117" si="8">C116</f>
        <v>#REF!</v>
      </c>
      <c r="D115" s="35" t="e">
        <f t="shared" si="8"/>
        <v>#REF!</v>
      </c>
      <c r="E115" s="35" t="e">
        <f t="shared" si="8"/>
        <v>#REF!</v>
      </c>
      <c r="F115" s="35" t="e">
        <f t="shared" si="8"/>
        <v>#REF!</v>
      </c>
    </row>
    <row r="116" spans="1:6" s="48" customFormat="1" ht="38.25" hidden="1" customHeight="1" x14ac:dyDescent="0.2">
      <c r="A116" s="34" t="s">
        <v>164</v>
      </c>
      <c r="B116" s="14" t="s">
        <v>175</v>
      </c>
      <c r="C116" s="35" t="e">
        <f>C117+C121</f>
        <v>#REF!</v>
      </c>
      <c r="D116" s="35" t="e">
        <f>D117+D121</f>
        <v>#REF!</v>
      </c>
      <c r="E116" s="35" t="e">
        <f>E117+E121</f>
        <v>#REF!</v>
      </c>
      <c r="F116" s="35" t="e">
        <f>F117+F121</f>
        <v>#REF!</v>
      </c>
    </row>
    <row r="117" spans="1:6" s="48" customFormat="1" ht="25.5" hidden="1" customHeight="1" x14ac:dyDescent="0.2">
      <c r="A117" s="34" t="s">
        <v>164</v>
      </c>
      <c r="B117" s="14" t="s">
        <v>234</v>
      </c>
      <c r="C117" s="35" t="e">
        <f t="shared" si="8"/>
        <v>#REF!</v>
      </c>
      <c r="D117" s="35" t="e">
        <f t="shared" si="8"/>
        <v>#REF!</v>
      </c>
      <c r="E117" s="35" t="e">
        <f t="shared" si="8"/>
        <v>#REF!</v>
      </c>
      <c r="F117" s="35" t="e">
        <f t="shared" si="8"/>
        <v>#REF!</v>
      </c>
    </row>
    <row r="118" spans="1:6" s="48" customFormat="1" ht="63.75" hidden="1" customHeight="1" x14ac:dyDescent="0.2">
      <c r="A118" s="34">
        <v>1004</v>
      </c>
      <c r="B118" s="14" t="s">
        <v>244</v>
      </c>
      <c r="C118" s="35" t="e">
        <f t="shared" ref="C118:F119" si="9">C119</f>
        <v>#REF!</v>
      </c>
      <c r="D118" s="35" t="e">
        <f t="shared" si="9"/>
        <v>#REF!</v>
      </c>
      <c r="E118" s="35" t="e">
        <f t="shared" si="9"/>
        <v>#REF!</v>
      </c>
      <c r="F118" s="35" t="e">
        <f t="shared" si="9"/>
        <v>#REF!</v>
      </c>
    </row>
    <row r="119" spans="1:6" s="48" customFormat="1" ht="25.5" hidden="1" customHeight="1" x14ac:dyDescent="0.2">
      <c r="A119" s="34" t="s">
        <v>164</v>
      </c>
      <c r="B119" s="14" t="s">
        <v>181</v>
      </c>
      <c r="C119" s="35" t="e">
        <f t="shared" si="9"/>
        <v>#REF!</v>
      </c>
      <c r="D119" s="35" t="e">
        <f t="shared" si="9"/>
        <v>#REF!</v>
      </c>
      <c r="E119" s="35" t="e">
        <f t="shared" si="9"/>
        <v>#REF!</v>
      </c>
      <c r="F119" s="35" t="e">
        <f t="shared" si="9"/>
        <v>#REF!</v>
      </c>
    </row>
    <row r="120" spans="1:6" s="48" customFormat="1" ht="12.75" hidden="1" customHeight="1" x14ac:dyDescent="0.2">
      <c r="A120" s="34" t="s">
        <v>164</v>
      </c>
      <c r="B120" s="14" t="s">
        <v>182</v>
      </c>
      <c r="C120" s="35" t="e">
        <f>' Ведом 5'!#REF!</f>
        <v>#REF!</v>
      </c>
      <c r="D120" s="35" t="e">
        <f>' Ведом 5'!#REF!</f>
        <v>#REF!</v>
      </c>
      <c r="E120" s="35" t="e">
        <f>' Ведом 5'!#REF!</f>
        <v>#REF!</v>
      </c>
      <c r="F120" s="35" t="e">
        <f>' Ведом 5'!#REF!</f>
        <v>#REF!</v>
      </c>
    </row>
    <row r="121" spans="1:6" s="48" customFormat="1" ht="54" hidden="1" customHeight="1" x14ac:dyDescent="0.2">
      <c r="A121" s="34" t="s">
        <v>164</v>
      </c>
      <c r="B121" s="14" t="s">
        <v>169</v>
      </c>
      <c r="C121" s="35" t="e">
        <f t="shared" ref="C121:F123" si="10">C122</f>
        <v>#REF!</v>
      </c>
      <c r="D121" s="35" t="e">
        <f t="shared" si="10"/>
        <v>#REF!</v>
      </c>
      <c r="E121" s="35" t="e">
        <f t="shared" si="10"/>
        <v>#REF!</v>
      </c>
      <c r="F121" s="35" t="e">
        <f t="shared" si="10"/>
        <v>#REF!</v>
      </c>
    </row>
    <row r="122" spans="1:6" s="48" customFormat="1" ht="38.25" hidden="1" customHeight="1" x14ac:dyDescent="0.2">
      <c r="A122" s="34">
        <v>1004</v>
      </c>
      <c r="B122" s="14" t="s">
        <v>124</v>
      </c>
      <c r="C122" s="35" t="e">
        <f t="shared" si="10"/>
        <v>#REF!</v>
      </c>
      <c r="D122" s="35" t="e">
        <f t="shared" si="10"/>
        <v>#REF!</v>
      </c>
      <c r="E122" s="35" t="e">
        <f t="shared" si="10"/>
        <v>#REF!</v>
      </c>
      <c r="F122" s="35" t="e">
        <f t="shared" si="10"/>
        <v>#REF!</v>
      </c>
    </row>
    <row r="123" spans="1:6" s="48" customFormat="1" ht="25.5" hidden="1" customHeight="1" x14ac:dyDescent="0.2">
      <c r="A123" s="34" t="s">
        <v>164</v>
      </c>
      <c r="B123" s="14" t="s">
        <v>181</v>
      </c>
      <c r="C123" s="35" t="e">
        <f t="shared" si="10"/>
        <v>#REF!</v>
      </c>
      <c r="D123" s="35" t="e">
        <f t="shared" si="10"/>
        <v>#REF!</v>
      </c>
      <c r="E123" s="35" t="e">
        <f t="shared" si="10"/>
        <v>#REF!</v>
      </c>
      <c r="F123" s="35" t="e">
        <f t="shared" si="10"/>
        <v>#REF!</v>
      </c>
    </row>
    <row r="124" spans="1:6" s="48" customFormat="1" ht="12.75" hidden="1" customHeight="1" x14ac:dyDescent="0.2">
      <c r="A124" s="34" t="s">
        <v>164</v>
      </c>
      <c r="B124" s="14" t="s">
        <v>182</v>
      </c>
      <c r="C124" s="35" t="e">
        <f>' Ведом 5'!#REF!</f>
        <v>#REF!</v>
      </c>
      <c r="D124" s="35" t="e">
        <f>' Ведом 5'!#REF!</f>
        <v>#REF!</v>
      </c>
      <c r="E124" s="35" t="e">
        <f>' Ведом 5'!#REF!</f>
        <v>#REF!</v>
      </c>
      <c r="F124" s="35" t="e">
        <f>' Ведом 5'!#REF!</f>
        <v>#REF!</v>
      </c>
    </row>
    <row r="125" spans="1:6" s="48" customFormat="1" x14ac:dyDescent="0.2">
      <c r="A125" s="34">
        <f>' Ведом 5'!C232</f>
        <v>1006</v>
      </c>
      <c r="B125" s="14" t="s">
        <v>249</v>
      </c>
      <c r="C125" s="35">
        <f>' Ведом 5'!F232</f>
        <v>50</v>
      </c>
      <c r="D125" s="35">
        <f>' Ведом 5'!D232</f>
        <v>0</v>
      </c>
      <c r="E125" s="35">
        <f>' Ведом 5'!H232</f>
        <v>50</v>
      </c>
      <c r="F125" s="35">
        <f>' Ведом 5'!I232</f>
        <v>0</v>
      </c>
    </row>
    <row r="126" spans="1:6" ht="38.25" hidden="1" customHeight="1" x14ac:dyDescent="0.2">
      <c r="A126" s="34">
        <v>1006</v>
      </c>
      <c r="B126" s="14" t="s">
        <v>248</v>
      </c>
      <c r="C126" s="35">
        <f t="shared" ref="C126:F128" si="11">C127</f>
        <v>0</v>
      </c>
      <c r="D126" s="35">
        <f t="shared" si="11"/>
        <v>0</v>
      </c>
      <c r="E126" s="35">
        <f t="shared" si="11"/>
        <v>0</v>
      </c>
      <c r="F126" s="35">
        <f t="shared" si="11"/>
        <v>0</v>
      </c>
    </row>
    <row r="127" spans="1:6" ht="38.25" hidden="1" customHeight="1" x14ac:dyDescent="0.2">
      <c r="A127" s="34">
        <v>1006</v>
      </c>
      <c r="B127" s="96" t="s">
        <v>247</v>
      </c>
      <c r="C127" s="35">
        <f t="shared" si="11"/>
        <v>0</v>
      </c>
      <c r="D127" s="35">
        <f t="shared" si="11"/>
        <v>0</v>
      </c>
      <c r="E127" s="35">
        <f t="shared" si="11"/>
        <v>0</v>
      </c>
      <c r="F127" s="35">
        <f t="shared" si="11"/>
        <v>0</v>
      </c>
    </row>
    <row r="128" spans="1:6" ht="25.5" hidden="1" customHeight="1" x14ac:dyDescent="0.2">
      <c r="A128" s="34">
        <v>1006</v>
      </c>
      <c r="B128" s="14" t="str">
        <f>' Ведом 5'!B238</f>
        <v>Предоставление субсидий бюджетным, автономным учреждениям и иным некоммерческим организациям</v>
      </c>
      <c r="C128" s="35">
        <f t="shared" si="11"/>
        <v>0</v>
      </c>
      <c r="D128" s="35">
        <f t="shared" si="11"/>
        <v>0</v>
      </c>
      <c r="E128" s="35">
        <f t="shared" si="11"/>
        <v>0</v>
      </c>
      <c r="F128" s="35">
        <f t="shared" si="11"/>
        <v>0</v>
      </c>
    </row>
    <row r="129" spans="1:6" ht="12.75" hidden="1" customHeight="1" x14ac:dyDescent="0.2">
      <c r="A129" s="34">
        <f>' Ведом 5'!C239</f>
        <v>1006</v>
      </c>
      <c r="B129" s="14" t="str">
        <f>' Ведом 5'!B239</f>
        <v>Субсидии автономным учреждениям</v>
      </c>
      <c r="C129" s="35">
        <f>' Ведом 5'!F239</f>
        <v>0</v>
      </c>
      <c r="D129" s="35">
        <f>' Ведом 5'!G239</f>
        <v>0</v>
      </c>
      <c r="E129" s="35">
        <f>' Ведом 5'!H239</f>
        <v>0</v>
      </c>
      <c r="F129" s="35">
        <f>' Ведом 5'!I239</f>
        <v>0</v>
      </c>
    </row>
    <row r="130" spans="1:6" ht="76.5" hidden="1" customHeight="1" x14ac:dyDescent="0.2">
      <c r="A130" s="34">
        <v>1006</v>
      </c>
      <c r="B130" s="14" t="s">
        <v>107</v>
      </c>
      <c r="C130" s="35">
        <f>C131</f>
        <v>0</v>
      </c>
      <c r="D130" s="35"/>
      <c r="E130" s="35">
        <f>E131</f>
        <v>0</v>
      </c>
      <c r="F130" s="35"/>
    </row>
    <row r="131" spans="1:6" ht="38.25" hidden="1" customHeight="1" x14ac:dyDescent="0.2">
      <c r="A131" s="34">
        <v>1006</v>
      </c>
      <c r="B131" s="14" t="s">
        <v>252</v>
      </c>
      <c r="C131" s="35">
        <f>C132</f>
        <v>0</v>
      </c>
      <c r="D131" s="35"/>
      <c r="E131" s="35">
        <f>E132</f>
        <v>0</v>
      </c>
      <c r="F131" s="35"/>
    </row>
    <row r="132" spans="1:6" ht="25.5" hidden="1" customHeight="1" x14ac:dyDescent="0.2">
      <c r="A132" s="34">
        <v>1006</v>
      </c>
      <c r="B132" s="14" t="s">
        <v>101</v>
      </c>
      <c r="C132" s="35">
        <f>C133</f>
        <v>0</v>
      </c>
      <c r="D132" s="35"/>
      <c r="E132" s="35">
        <f>E133</f>
        <v>0</v>
      </c>
      <c r="F132" s="35"/>
    </row>
    <row r="133" spans="1:6" ht="12.75" hidden="1" customHeight="1" x14ac:dyDescent="0.2">
      <c r="A133" s="34">
        <v>1006</v>
      </c>
      <c r="B133" s="14" t="s">
        <v>102</v>
      </c>
      <c r="C133" s="35">
        <f>' Ведом 5'!F243</f>
        <v>0</v>
      </c>
      <c r="D133" s="35"/>
      <c r="E133" s="35">
        <f>' Ведом 5'!H243</f>
        <v>0</v>
      </c>
      <c r="F133" s="35"/>
    </row>
    <row r="134" spans="1:6" x14ac:dyDescent="0.2">
      <c r="A134" s="30" t="s">
        <v>42</v>
      </c>
      <c r="B134" s="31" t="s">
        <v>128</v>
      </c>
      <c r="C134" s="33">
        <f>C135</f>
        <v>4436.6550000000007</v>
      </c>
      <c r="D134" s="33">
        <f>D135</f>
        <v>0</v>
      </c>
      <c r="E134" s="33">
        <f>E135</f>
        <v>4347.7030000000004</v>
      </c>
      <c r="F134" s="33">
        <f>F135</f>
        <v>0</v>
      </c>
    </row>
    <row r="135" spans="1:6" s="48" customFormat="1" x14ac:dyDescent="0.2">
      <c r="A135" s="34">
        <v>1101</v>
      </c>
      <c r="B135" s="14" t="s">
        <v>129</v>
      </c>
      <c r="C135" s="35">
        <f>' Ведом 5'!F244</f>
        <v>4436.6550000000007</v>
      </c>
      <c r="D135" s="35">
        <f>' Ведом 5'!G244</f>
        <v>0</v>
      </c>
      <c r="E135" s="35">
        <f>' Ведом 5'!H244</f>
        <v>4347.7030000000004</v>
      </c>
      <c r="F135" s="35">
        <f>' Ведом 5'!I244</f>
        <v>0</v>
      </c>
    </row>
    <row r="136" spans="1:6" ht="56.25" hidden="1" customHeight="1" x14ac:dyDescent="0.2">
      <c r="A136" s="34">
        <v>1101</v>
      </c>
      <c r="B136" s="14" t="s">
        <v>186</v>
      </c>
      <c r="C136" s="35">
        <f t="shared" ref="C136:F139" si="12">C137</f>
        <v>2835.3090000000002</v>
      </c>
      <c r="D136" s="35">
        <f t="shared" si="12"/>
        <v>0</v>
      </c>
      <c r="E136" s="35">
        <f t="shared" si="12"/>
        <v>3002.6930000000002</v>
      </c>
      <c r="F136" s="35">
        <f t="shared" si="12"/>
        <v>0</v>
      </c>
    </row>
    <row r="137" spans="1:6" ht="51" hidden="1" customHeight="1" x14ac:dyDescent="0.2">
      <c r="A137" s="34">
        <v>1101</v>
      </c>
      <c r="B137" s="14" t="s">
        <v>113</v>
      </c>
      <c r="C137" s="35">
        <f t="shared" ref="C137:F138" si="13">C138</f>
        <v>2835.3090000000002</v>
      </c>
      <c r="D137" s="35">
        <f t="shared" si="13"/>
        <v>0</v>
      </c>
      <c r="E137" s="35">
        <f t="shared" si="13"/>
        <v>3002.6930000000002</v>
      </c>
      <c r="F137" s="35">
        <f t="shared" si="13"/>
        <v>0</v>
      </c>
    </row>
    <row r="138" spans="1:6" ht="38.25" hidden="1" customHeight="1" x14ac:dyDescent="0.2">
      <c r="A138" s="34">
        <v>1101</v>
      </c>
      <c r="B138" s="14" t="s">
        <v>114</v>
      </c>
      <c r="C138" s="35">
        <f t="shared" si="13"/>
        <v>2835.3090000000002</v>
      </c>
      <c r="D138" s="35">
        <f t="shared" si="13"/>
        <v>0</v>
      </c>
      <c r="E138" s="35">
        <f t="shared" si="13"/>
        <v>3002.6930000000002</v>
      </c>
      <c r="F138" s="35">
        <f t="shared" si="13"/>
        <v>0</v>
      </c>
    </row>
    <row r="139" spans="1:6" ht="25.5" hidden="1" customHeight="1" x14ac:dyDescent="0.2">
      <c r="A139" s="34">
        <v>1101</v>
      </c>
      <c r="B139" s="14" t="s">
        <v>101</v>
      </c>
      <c r="C139" s="35">
        <f t="shared" si="12"/>
        <v>2835.3090000000002</v>
      </c>
      <c r="D139" s="35">
        <f t="shared" si="12"/>
        <v>0</v>
      </c>
      <c r="E139" s="35">
        <f t="shared" si="12"/>
        <v>3002.6930000000002</v>
      </c>
      <c r="F139" s="35">
        <f t="shared" si="12"/>
        <v>0</v>
      </c>
    </row>
    <row r="140" spans="1:6" ht="15" hidden="1" customHeight="1" x14ac:dyDescent="0.2">
      <c r="A140" s="34">
        <v>1101</v>
      </c>
      <c r="B140" s="14" t="s">
        <v>102</v>
      </c>
      <c r="C140" s="35">
        <f>' Ведом 5'!F257</f>
        <v>2835.3090000000002</v>
      </c>
      <c r="D140" s="35">
        <f>' Ведом 5'!G257</f>
        <v>0</v>
      </c>
      <c r="E140" s="35">
        <f>' Ведом 5'!H257</f>
        <v>3002.6930000000002</v>
      </c>
      <c r="F140" s="35">
        <f>' Ведом 5'!I257</f>
        <v>0</v>
      </c>
    </row>
    <row r="141" spans="1:6" ht="1.1499999999999999" hidden="1" customHeight="1" x14ac:dyDescent="0.2">
      <c r="A141" s="34">
        <v>1101</v>
      </c>
      <c r="B141" s="14" t="s">
        <v>203</v>
      </c>
      <c r="C141" s="35">
        <f>C142+C146</f>
        <v>15433.42</v>
      </c>
      <c r="D141" s="35">
        <f>D142+D146</f>
        <v>7716.71</v>
      </c>
      <c r="E141" s="35">
        <f>E142+E146</f>
        <v>15433.42</v>
      </c>
      <c r="F141" s="35">
        <f>F142+F146</f>
        <v>7716.71</v>
      </c>
    </row>
    <row r="142" spans="1:6" ht="76.5" hidden="1" customHeight="1" x14ac:dyDescent="0.2">
      <c r="A142" s="34">
        <v>1101</v>
      </c>
      <c r="B142" s="14" t="s">
        <v>107</v>
      </c>
      <c r="C142" s="35">
        <f>C143</f>
        <v>7716.71</v>
      </c>
      <c r="D142" s="35"/>
      <c r="E142" s="35">
        <f>E143</f>
        <v>7716.71</v>
      </c>
      <c r="F142" s="35"/>
    </row>
    <row r="143" spans="1:6" ht="51" hidden="1" customHeight="1" x14ac:dyDescent="0.2">
      <c r="A143" s="34">
        <v>1101</v>
      </c>
      <c r="B143" s="14" t="s">
        <v>223</v>
      </c>
      <c r="C143" s="35">
        <f>C144</f>
        <v>7716.71</v>
      </c>
      <c r="D143" s="35"/>
      <c r="E143" s="35">
        <f>E144</f>
        <v>7716.71</v>
      </c>
      <c r="F143" s="35"/>
    </row>
    <row r="144" spans="1:6" ht="25.5" hidden="1" customHeight="1" x14ac:dyDescent="0.2">
      <c r="A144" s="34">
        <v>1101</v>
      </c>
      <c r="B144" s="14" t="s">
        <v>125</v>
      </c>
      <c r="C144" s="35">
        <f>C145</f>
        <v>7716.71</v>
      </c>
      <c r="D144" s="35"/>
      <c r="E144" s="35">
        <f>E145</f>
        <v>7716.71</v>
      </c>
      <c r="F144" s="35"/>
    </row>
    <row r="145" spans="1:7" ht="12.75" hidden="1" customHeight="1" x14ac:dyDescent="0.2">
      <c r="A145" s="34">
        <v>1101</v>
      </c>
      <c r="B145" s="14" t="s">
        <v>126</v>
      </c>
      <c r="C145" s="35">
        <f>' Ведом 5'!F522</f>
        <v>7716.71</v>
      </c>
      <c r="D145" s="35"/>
      <c r="E145" s="35">
        <f>' Ведом 5'!H522</f>
        <v>7716.71</v>
      </c>
      <c r="F145" s="35"/>
    </row>
    <row r="146" spans="1:7" ht="25.5" hidden="1" customHeight="1" x14ac:dyDescent="0.2">
      <c r="A146" s="34">
        <v>1101</v>
      </c>
      <c r="B146" s="14" t="s">
        <v>224</v>
      </c>
      <c r="C146" s="35">
        <f t="shared" ref="C146:F147" si="14">C147</f>
        <v>7716.71</v>
      </c>
      <c r="D146" s="35">
        <f t="shared" si="14"/>
        <v>7716.71</v>
      </c>
      <c r="E146" s="35">
        <f t="shared" si="14"/>
        <v>7716.71</v>
      </c>
      <c r="F146" s="35">
        <f t="shared" si="14"/>
        <v>7716.71</v>
      </c>
    </row>
    <row r="147" spans="1:7" ht="25.5" hidden="1" customHeight="1" x14ac:dyDescent="0.2">
      <c r="A147" s="34">
        <v>1101</v>
      </c>
      <c r="B147" s="14" t="s">
        <v>125</v>
      </c>
      <c r="C147" s="35">
        <f t="shared" si="14"/>
        <v>7716.71</v>
      </c>
      <c r="D147" s="35">
        <f t="shared" si="14"/>
        <v>7716.71</v>
      </c>
      <c r="E147" s="35">
        <f t="shared" si="14"/>
        <v>7716.71</v>
      </c>
      <c r="F147" s="35">
        <f t="shared" si="14"/>
        <v>7716.71</v>
      </c>
    </row>
    <row r="148" spans="1:7" ht="12.75" hidden="1" customHeight="1" x14ac:dyDescent="0.2">
      <c r="A148" s="34">
        <v>1101</v>
      </c>
      <c r="B148" s="14" t="s">
        <v>126</v>
      </c>
      <c r="C148" s="35">
        <f>' Ведом 5'!F525</f>
        <v>7716.71</v>
      </c>
      <c r="D148" s="35">
        <f>' Ведом 5'!G525</f>
        <v>7716.71</v>
      </c>
      <c r="E148" s="35">
        <f>' Ведом 5'!H525</f>
        <v>7716.71</v>
      </c>
      <c r="F148" s="35">
        <f>' Ведом 5'!I525</f>
        <v>7716.71</v>
      </c>
    </row>
    <row r="149" spans="1:7" x14ac:dyDescent="0.2">
      <c r="A149" s="30">
        <v>1200</v>
      </c>
      <c r="B149" s="31" t="s">
        <v>153</v>
      </c>
      <c r="C149" s="33">
        <f>C150</f>
        <v>566.36099999999999</v>
      </c>
      <c r="D149" s="33">
        <v>0</v>
      </c>
      <c r="E149" s="33">
        <f>E150</f>
        <v>566.36099999999999</v>
      </c>
      <c r="F149" s="33">
        <v>0</v>
      </c>
    </row>
    <row r="150" spans="1:7" s="48" customFormat="1" x14ac:dyDescent="0.2">
      <c r="A150" s="34">
        <v>1202</v>
      </c>
      <c r="B150" s="14" t="s">
        <v>154</v>
      </c>
      <c r="C150" s="35">
        <f>' Ведом 5'!F526</f>
        <v>566.36099999999999</v>
      </c>
      <c r="D150" s="35">
        <f>' Ведом 5'!G526</f>
        <v>0</v>
      </c>
      <c r="E150" s="35">
        <f>' Ведом 5'!H526</f>
        <v>566.36099999999999</v>
      </c>
      <c r="F150" s="35">
        <f>' Ведом 5'!I526</f>
        <v>0</v>
      </c>
    </row>
    <row r="151" spans="1:7" ht="25.5" x14ac:dyDescent="0.2">
      <c r="A151" s="30" t="s">
        <v>16</v>
      </c>
      <c r="B151" s="31" t="s">
        <v>277</v>
      </c>
      <c r="C151" s="33">
        <f>C152</f>
        <v>1300</v>
      </c>
      <c r="D151" s="33">
        <v>0</v>
      </c>
      <c r="E151" s="33">
        <f>E152</f>
        <v>1300</v>
      </c>
      <c r="F151" s="33">
        <v>0</v>
      </c>
    </row>
    <row r="152" spans="1:7" s="48" customFormat="1" ht="25.5" x14ac:dyDescent="0.2">
      <c r="A152" s="34">
        <v>1301</v>
      </c>
      <c r="B152" s="14" t="s">
        <v>272</v>
      </c>
      <c r="C152" s="35">
        <f>' Ведом 5'!F48</f>
        <v>1300</v>
      </c>
      <c r="D152" s="35">
        <v>0</v>
      </c>
      <c r="E152" s="35">
        <f>' Ведом 5'!H48</f>
        <v>1300</v>
      </c>
      <c r="F152" s="35">
        <v>0</v>
      </c>
    </row>
    <row r="153" spans="1:7" ht="38.25" x14ac:dyDescent="0.2">
      <c r="A153" s="30" t="s">
        <v>18</v>
      </c>
      <c r="B153" s="31" t="s">
        <v>278</v>
      </c>
      <c r="C153" s="33">
        <f>C154+C155</f>
        <v>29329.457999999999</v>
      </c>
      <c r="D153" s="33">
        <f>D154+D155</f>
        <v>314</v>
      </c>
      <c r="E153" s="33">
        <f>E154+E155</f>
        <v>28677.388999999999</v>
      </c>
      <c r="F153" s="33">
        <f>F154+F155</f>
        <v>314</v>
      </c>
    </row>
    <row r="154" spans="1:7" s="48" customFormat="1" ht="25.5" x14ac:dyDescent="0.2">
      <c r="A154" s="34">
        <v>1401</v>
      </c>
      <c r="B154" s="14" t="s">
        <v>90</v>
      </c>
      <c r="C154" s="35">
        <f>' Ведом 5'!F55</f>
        <v>19983.05</v>
      </c>
      <c r="D154" s="35">
        <f>' Ведом 5'!G55</f>
        <v>314</v>
      </c>
      <c r="E154" s="35">
        <f>' Ведом 5'!H55</f>
        <v>19983.05</v>
      </c>
      <c r="F154" s="35">
        <f>' Ведом 5'!I55</f>
        <v>314</v>
      </c>
    </row>
    <row r="155" spans="1:7" s="48" customFormat="1" x14ac:dyDescent="0.2">
      <c r="A155" s="34">
        <v>1403</v>
      </c>
      <c r="B155" s="14" t="s">
        <v>271</v>
      </c>
      <c r="C155" s="35">
        <f>' Ведом 5'!F61</f>
        <v>9346.4079999999994</v>
      </c>
      <c r="D155" s="35">
        <f>' Ведом 5'!G61</f>
        <v>0</v>
      </c>
      <c r="E155" s="35">
        <f>' Ведом 5'!H61</f>
        <v>8694.3389999999999</v>
      </c>
      <c r="F155" s="35">
        <f>' Ведом 5'!I61</f>
        <v>0</v>
      </c>
    </row>
    <row r="156" spans="1:7" s="48" customFormat="1" x14ac:dyDescent="0.2">
      <c r="A156" s="154" t="s">
        <v>268</v>
      </c>
      <c r="B156" s="155"/>
      <c r="C156" s="33">
        <f>' Ведом 5'!F543</f>
        <v>6707.1540000000005</v>
      </c>
      <c r="D156" s="33"/>
      <c r="E156" s="33">
        <f>' Ведом 5'!H543</f>
        <v>12307.154</v>
      </c>
      <c r="F156" s="33"/>
    </row>
    <row r="157" spans="1:7" ht="12.75" customHeight="1" x14ac:dyDescent="0.2">
      <c r="A157" s="154" t="s">
        <v>8</v>
      </c>
      <c r="B157" s="155"/>
      <c r="C157" s="33">
        <f>C16+C37+C42+C80+C92+C94+C134+C149+C151+C153+C156+C78</f>
        <v>273547.66200000001</v>
      </c>
      <c r="D157" s="33">
        <f t="shared" ref="D157:F157" si="15">D16+D37+D42+D80+D92+D94+D134+D149+D151+D153+D156</f>
        <v>45061.713000000003</v>
      </c>
      <c r="E157" s="33">
        <f t="shared" si="15"/>
        <v>267429.37</v>
      </c>
      <c r="F157" s="33">
        <f t="shared" si="15"/>
        <v>38512.803999999996</v>
      </c>
      <c r="G157" s="3" t="s">
        <v>357</v>
      </c>
    </row>
    <row r="158" spans="1:7" hidden="1" x14ac:dyDescent="0.2">
      <c r="A158" s="34">
        <v>0</v>
      </c>
      <c r="B158" s="14" t="s">
        <v>157</v>
      </c>
      <c r="C158" s="35">
        <v>0</v>
      </c>
      <c r="D158" s="35">
        <v>0</v>
      </c>
      <c r="E158" s="105"/>
    </row>
    <row r="159" spans="1:7" hidden="1" x14ac:dyDescent="0.2">
      <c r="A159" s="34">
        <v>0</v>
      </c>
      <c r="B159" s="14" t="s">
        <v>157</v>
      </c>
      <c r="C159" s="35">
        <v>0</v>
      </c>
      <c r="D159" s="35">
        <v>0</v>
      </c>
      <c r="E159" s="105"/>
    </row>
    <row r="160" spans="1:7" hidden="1" x14ac:dyDescent="0.2">
      <c r="A160" s="34">
        <v>0</v>
      </c>
      <c r="B160" s="14" t="s">
        <v>157</v>
      </c>
      <c r="C160" s="35">
        <v>0</v>
      </c>
      <c r="D160" s="35">
        <v>0</v>
      </c>
      <c r="E160" s="105"/>
    </row>
    <row r="161" spans="1:11" hidden="1" x14ac:dyDescent="0.2">
      <c r="A161" s="34">
        <v>0</v>
      </c>
      <c r="B161" s="14" t="s">
        <v>157</v>
      </c>
      <c r="C161" s="35">
        <v>0</v>
      </c>
      <c r="D161" s="35">
        <v>0</v>
      </c>
      <c r="E161" s="105"/>
    </row>
    <row r="162" spans="1:11" hidden="1" x14ac:dyDescent="0.2">
      <c r="A162" s="34">
        <v>0</v>
      </c>
      <c r="B162" s="14" t="s">
        <v>157</v>
      </c>
      <c r="C162" s="35">
        <v>0</v>
      </c>
      <c r="D162" s="35">
        <v>0</v>
      </c>
      <c r="E162" s="105"/>
    </row>
    <row r="163" spans="1:11" hidden="1" x14ac:dyDescent="0.2">
      <c r="A163" s="34">
        <v>0</v>
      </c>
      <c r="B163" s="14" t="s">
        <v>157</v>
      </c>
      <c r="C163" s="35">
        <v>0</v>
      </c>
      <c r="D163" s="35">
        <v>0</v>
      </c>
      <c r="E163" s="105"/>
    </row>
    <row r="164" spans="1:11" hidden="1" x14ac:dyDescent="0.2">
      <c r="A164" s="34">
        <v>0</v>
      </c>
      <c r="B164" s="14" t="s">
        <v>157</v>
      </c>
      <c r="C164" s="35">
        <v>0</v>
      </c>
      <c r="D164" s="35">
        <v>0</v>
      </c>
      <c r="E164" s="105"/>
    </row>
    <row r="165" spans="1:11" hidden="1" x14ac:dyDescent="0.2">
      <c r="A165" s="34">
        <v>0</v>
      </c>
      <c r="B165" s="14" t="s">
        <v>157</v>
      </c>
      <c r="C165" s="35">
        <v>0</v>
      </c>
      <c r="D165" s="35">
        <v>0</v>
      </c>
      <c r="E165" s="105"/>
    </row>
    <row r="166" spans="1:11" hidden="1" x14ac:dyDescent="0.2">
      <c r="A166" s="34">
        <v>0</v>
      </c>
      <c r="B166" s="14" t="s">
        <v>157</v>
      </c>
      <c r="C166" s="35">
        <v>0</v>
      </c>
      <c r="D166" s="35">
        <v>0</v>
      </c>
      <c r="E166" s="105"/>
    </row>
    <row r="167" spans="1:11" hidden="1" x14ac:dyDescent="0.2">
      <c r="A167" s="34">
        <v>0</v>
      </c>
      <c r="B167" s="14" t="s">
        <v>157</v>
      </c>
      <c r="C167" s="35">
        <v>0</v>
      </c>
      <c r="D167" s="35">
        <v>0</v>
      </c>
      <c r="E167" s="105"/>
    </row>
    <row r="168" spans="1:11" hidden="1" x14ac:dyDescent="0.2">
      <c r="A168" s="34">
        <v>0</v>
      </c>
      <c r="B168" s="14" t="s">
        <v>157</v>
      </c>
      <c r="C168" s="35">
        <v>0</v>
      </c>
      <c r="D168" s="35">
        <v>0</v>
      </c>
      <c r="E168" s="105"/>
    </row>
    <row r="171" spans="1:11" s="10" customFormat="1" ht="71.650000000000006" customHeight="1" x14ac:dyDescent="0.2">
      <c r="A171" s="36"/>
      <c r="B171" s="37"/>
      <c r="C171" s="38"/>
      <c r="D171" s="39"/>
      <c r="E171" s="106"/>
      <c r="F171" s="106"/>
      <c r="G171" s="3"/>
      <c r="K171" s="3"/>
    </row>
    <row r="172" spans="1:11" s="10" customFormat="1" x14ac:dyDescent="0.2">
      <c r="A172" s="36"/>
      <c r="B172" s="37"/>
      <c r="C172" s="38"/>
      <c r="D172" s="39"/>
      <c r="E172" s="106"/>
      <c r="F172" s="106"/>
      <c r="G172" s="3"/>
      <c r="K172" s="3"/>
    </row>
    <row r="173" spans="1:11" s="10" customFormat="1" x14ac:dyDescent="0.2">
      <c r="A173" s="36"/>
      <c r="B173" s="37"/>
      <c r="C173" s="38"/>
      <c r="D173" s="39"/>
      <c r="E173" s="106"/>
      <c r="F173" s="106"/>
      <c r="G173" s="3"/>
    </row>
    <row r="174" spans="1:11" s="10" customFormat="1" x14ac:dyDescent="0.2">
      <c r="A174" s="36"/>
      <c r="B174" s="37"/>
      <c r="C174" s="38"/>
      <c r="D174" s="39"/>
      <c r="E174" s="106"/>
      <c r="F174" s="106"/>
      <c r="G174" s="3"/>
    </row>
    <row r="175" spans="1:11" s="10" customFormat="1" x14ac:dyDescent="0.2">
      <c r="A175" s="36"/>
      <c r="B175" s="37"/>
      <c r="C175" s="38"/>
      <c r="D175" s="39"/>
      <c r="E175" s="106"/>
      <c r="F175" s="106"/>
    </row>
    <row r="176" spans="1:11" x14ac:dyDescent="0.2">
      <c r="B176" s="41"/>
      <c r="G176" s="10"/>
      <c r="K176" s="10"/>
    </row>
    <row r="177" spans="2:11" x14ac:dyDescent="0.2">
      <c r="B177" s="41"/>
      <c r="G177" s="10"/>
      <c r="K177" s="10"/>
    </row>
    <row r="178" spans="2:11" x14ac:dyDescent="0.2">
      <c r="B178" s="41"/>
      <c r="G178" s="10"/>
    </row>
    <row r="179" spans="2:11" x14ac:dyDescent="0.2">
      <c r="G179" s="10"/>
    </row>
  </sheetData>
  <sheetProtection selectLockedCells="1" selectUnlockedCells="1"/>
  <mergeCells count="14">
    <mergeCell ref="A1:F1"/>
    <mergeCell ref="A157:B157"/>
    <mergeCell ref="A11:A14"/>
    <mergeCell ref="B11:B14"/>
    <mergeCell ref="A156:B156"/>
    <mergeCell ref="A9:F9"/>
    <mergeCell ref="C13:D13"/>
    <mergeCell ref="E13:F13"/>
    <mergeCell ref="C11:F12"/>
    <mergeCell ref="A6:F6"/>
    <mergeCell ref="A2:F2"/>
    <mergeCell ref="A3:F3"/>
    <mergeCell ref="A4:F4"/>
    <mergeCell ref="A5:F5"/>
  </mergeCells>
  <pageMargins left="0.59055118110236227" right="0.39370078740157483" top="0.59055118110236227" bottom="0.59055118110236227" header="0" footer="0"/>
  <pageSetup paperSize="9" scale="85" firstPageNumber="0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ToggleButton1">
          <controlPr defaultSize="0" print="0" autoLine="0" r:id="rId5">
            <anchor moveWithCells="1">
              <from>
                <xdr:col>23</xdr:col>
                <xdr:colOff>0</xdr:colOff>
                <xdr:row>5</xdr:row>
                <xdr:rowOff>0</xdr:rowOff>
              </from>
              <to>
                <xdr:col>28</xdr:col>
                <xdr:colOff>590550</xdr:colOff>
                <xdr:row>7</xdr:row>
                <xdr:rowOff>0</xdr:rowOff>
              </to>
            </anchor>
          </controlPr>
        </control>
      </mc:Choice>
      <mc:Fallback>
        <control shapeId="2049" r:id="rId4" name="ToggleButton1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0">
    <pageSetUpPr fitToPage="1"/>
  </sheetPr>
  <dimension ref="A1:K229"/>
  <sheetViews>
    <sheetView tabSelected="1" view="pageBreakPreview" zoomScaleSheetLayoutView="100" workbookViewId="0">
      <selection activeCell="A2" sqref="A2:G2"/>
    </sheetView>
  </sheetViews>
  <sheetFormatPr defaultColWidth="9.140625" defaultRowHeight="12.75" x14ac:dyDescent="0.2"/>
  <cols>
    <col min="1" max="1" width="74.28515625" style="22" customWidth="1"/>
    <col min="2" max="2" width="12.85546875" style="22" customWidth="1"/>
    <col min="3" max="3" width="4.7109375" style="22" customWidth="1"/>
    <col min="4" max="4" width="11.140625" style="23" customWidth="1"/>
    <col min="5" max="5" width="11.85546875" style="24" customWidth="1"/>
    <col min="6" max="6" width="11" style="49" customWidth="1"/>
    <col min="7" max="7" width="11.7109375" style="49" customWidth="1"/>
    <col min="8" max="8" width="1.7109375" style="16" customWidth="1"/>
    <col min="9" max="16384" width="9.140625" style="4"/>
  </cols>
  <sheetData>
    <row r="1" spans="1:8" s="16" customFormat="1" x14ac:dyDescent="0.2">
      <c r="A1" s="109" t="s">
        <v>361</v>
      </c>
      <c r="B1" s="22"/>
      <c r="C1" s="22"/>
      <c r="D1" s="23"/>
      <c r="E1" s="24"/>
      <c r="F1" s="49"/>
      <c r="G1" s="49"/>
    </row>
    <row r="2" spans="1:8" s="19" customFormat="1" ht="14.25" x14ac:dyDescent="0.2">
      <c r="A2" s="150" t="s">
        <v>365</v>
      </c>
      <c r="B2" s="150"/>
      <c r="C2" s="150"/>
      <c r="D2" s="150"/>
      <c r="E2" s="150"/>
      <c r="F2" s="150"/>
      <c r="G2" s="150"/>
    </row>
    <row r="3" spans="1:8" s="1" customFormat="1" ht="14.25" x14ac:dyDescent="0.2">
      <c r="A3" s="151" t="s">
        <v>0</v>
      </c>
      <c r="B3" s="151"/>
      <c r="C3" s="151"/>
      <c r="D3" s="151"/>
      <c r="E3" s="151"/>
      <c r="F3" s="151"/>
      <c r="G3" s="151"/>
      <c r="H3" s="19"/>
    </row>
    <row r="4" spans="1:8" s="1" customFormat="1" ht="14.25" x14ac:dyDescent="0.2">
      <c r="A4" s="151" t="s">
        <v>163</v>
      </c>
      <c r="B4" s="151"/>
      <c r="C4" s="151"/>
      <c r="D4" s="151"/>
      <c r="E4" s="151"/>
      <c r="F4" s="151"/>
      <c r="G4" s="151"/>
      <c r="H4" s="19"/>
    </row>
    <row r="5" spans="1:8" s="1" customFormat="1" ht="14.25" x14ac:dyDescent="0.2">
      <c r="A5" s="151" t="s">
        <v>162</v>
      </c>
      <c r="B5" s="151"/>
      <c r="C5" s="151"/>
      <c r="D5" s="151"/>
      <c r="E5" s="151"/>
      <c r="F5" s="151"/>
      <c r="G5" s="151"/>
      <c r="H5" s="19"/>
    </row>
    <row r="6" spans="1:8" s="1" customFormat="1" ht="14.25" x14ac:dyDescent="0.2">
      <c r="A6" s="127" t="s">
        <v>294</v>
      </c>
      <c r="B6" s="127"/>
      <c r="C6" s="127"/>
      <c r="D6" s="127"/>
      <c r="E6" s="127"/>
      <c r="F6" s="127"/>
      <c r="G6" s="127"/>
      <c r="H6" s="19"/>
    </row>
    <row r="7" spans="1:8" s="1" customFormat="1" ht="8.65" customHeight="1" x14ac:dyDescent="0.2">
      <c r="A7" s="118"/>
      <c r="B7" s="118"/>
      <c r="C7" s="118"/>
      <c r="D7" s="118"/>
      <c r="E7" s="118"/>
      <c r="F7" s="64"/>
      <c r="G7" s="65"/>
      <c r="H7" s="19"/>
    </row>
    <row r="8" spans="1:8" s="5" customFormat="1" ht="28.15" customHeight="1" x14ac:dyDescent="0.2">
      <c r="A8" s="152" t="s">
        <v>296</v>
      </c>
      <c r="B8" s="152"/>
      <c r="C8" s="152"/>
      <c r="D8" s="152"/>
      <c r="E8" s="152"/>
      <c r="F8" s="152"/>
      <c r="G8" s="152"/>
      <c r="H8" s="19"/>
    </row>
    <row r="9" spans="1:8" s="5" customFormat="1" ht="14.25" x14ac:dyDescent="0.2">
      <c r="A9" s="68"/>
      <c r="B9" s="68"/>
      <c r="C9" s="68"/>
      <c r="D9" s="68"/>
      <c r="E9" s="19"/>
      <c r="F9" s="19"/>
      <c r="G9" s="19"/>
      <c r="H9" s="19"/>
    </row>
    <row r="10" spans="1:8" s="5" customFormat="1" ht="14.25" customHeight="1" x14ac:dyDescent="0.2">
      <c r="A10" s="179" t="s">
        <v>10</v>
      </c>
      <c r="B10" s="134" t="s">
        <v>4</v>
      </c>
      <c r="C10" s="134" t="s">
        <v>5</v>
      </c>
      <c r="D10" s="175" t="s">
        <v>267</v>
      </c>
      <c r="E10" s="178"/>
      <c r="F10" s="178"/>
      <c r="G10" s="176"/>
      <c r="H10" s="19"/>
    </row>
    <row r="11" spans="1:8" s="5" customFormat="1" ht="14.25" customHeight="1" x14ac:dyDescent="0.2">
      <c r="A11" s="179"/>
      <c r="B11" s="135"/>
      <c r="C11" s="135"/>
      <c r="D11" s="175" t="s">
        <v>285</v>
      </c>
      <c r="E11" s="176"/>
      <c r="F11" s="177" t="s">
        <v>295</v>
      </c>
      <c r="G11" s="176"/>
      <c r="H11" s="19"/>
    </row>
    <row r="12" spans="1:8" s="5" customFormat="1" ht="51.75" customHeight="1" x14ac:dyDescent="0.2">
      <c r="A12" s="179"/>
      <c r="B12" s="136"/>
      <c r="C12" s="136"/>
      <c r="D12" s="119" t="s">
        <v>6</v>
      </c>
      <c r="E12" s="83" t="s">
        <v>286</v>
      </c>
      <c r="F12" s="119" t="s">
        <v>6</v>
      </c>
      <c r="G12" s="83" t="s">
        <v>286</v>
      </c>
      <c r="H12" s="19"/>
    </row>
    <row r="13" spans="1:8" ht="25.5" x14ac:dyDescent="0.2">
      <c r="A13" s="57" t="s">
        <v>322</v>
      </c>
      <c r="B13" s="57" t="str">
        <f>' Ведом 5'!D17</f>
        <v>0100000000</v>
      </c>
      <c r="C13" s="57"/>
      <c r="D13" s="58">
        <f>D14+D16+D18+D20+D23</f>
        <v>45000.197</v>
      </c>
      <c r="E13" s="58">
        <f>E14+E16+E18+E20+E23</f>
        <v>314</v>
      </c>
      <c r="F13" s="58">
        <f>F14+F16+F18+F20+F23</f>
        <v>44348.127999999997</v>
      </c>
      <c r="G13" s="58">
        <f>G14+G16+G18+G20+G23</f>
        <v>314</v>
      </c>
    </row>
    <row r="14" spans="1:8" ht="38.25" x14ac:dyDescent="0.2">
      <c r="A14" s="9" t="s">
        <v>72</v>
      </c>
      <c r="B14" s="9" t="s">
        <v>12</v>
      </c>
      <c r="C14" s="9">
        <v>100</v>
      </c>
      <c r="D14" s="50">
        <f>D15</f>
        <v>13942.621999999999</v>
      </c>
      <c r="E14" s="50">
        <f>E15</f>
        <v>0</v>
      </c>
      <c r="F14" s="50">
        <f>F15</f>
        <v>13942.621999999999</v>
      </c>
      <c r="G14" s="50">
        <f>G15</f>
        <v>0</v>
      </c>
    </row>
    <row r="15" spans="1:8" x14ac:dyDescent="0.2">
      <c r="A15" s="9" t="s">
        <v>73</v>
      </c>
      <c r="B15" s="9" t="s">
        <v>12</v>
      </c>
      <c r="C15" s="9">
        <v>120</v>
      </c>
      <c r="D15" s="50">
        <f>' Ведом 5'!F23+' Ведом 5'!F37</f>
        <v>13942.621999999999</v>
      </c>
      <c r="E15" s="50">
        <f>' Ведом 5'!G23+' Ведом 5'!G37</f>
        <v>0</v>
      </c>
      <c r="F15" s="50">
        <f>' Ведом 5'!H23+' Ведом 5'!H37</f>
        <v>13942.621999999999</v>
      </c>
      <c r="G15" s="50">
        <f>' Ведом 5'!I23+' Ведом 5'!I37</f>
        <v>0</v>
      </c>
    </row>
    <row r="16" spans="1:8" ht="17.25" customHeight="1" x14ac:dyDescent="0.2">
      <c r="A16" s="46" t="s">
        <v>74</v>
      </c>
      <c r="B16" s="9" t="s">
        <v>12</v>
      </c>
      <c r="C16" s="9">
        <v>200</v>
      </c>
      <c r="D16" s="50">
        <f>D17</f>
        <v>428.11700000000002</v>
      </c>
      <c r="E16" s="50">
        <f>E17</f>
        <v>0</v>
      </c>
      <c r="F16" s="50">
        <f>F17</f>
        <v>428.11700000000002</v>
      </c>
      <c r="G16" s="50">
        <f>G17</f>
        <v>0</v>
      </c>
    </row>
    <row r="17" spans="1:7" ht="25.5" x14ac:dyDescent="0.2">
      <c r="A17" s="9" t="s">
        <v>75</v>
      </c>
      <c r="B17" s="9" t="s">
        <v>12</v>
      </c>
      <c r="C17" s="9">
        <v>240</v>
      </c>
      <c r="D17" s="50">
        <f>' Ведом 5'!F25+' Ведом 5'!F39</f>
        <v>428.11700000000002</v>
      </c>
      <c r="E17" s="50">
        <f>' Ведом 5'!G25+' Ведом 5'!G39</f>
        <v>0</v>
      </c>
      <c r="F17" s="50">
        <f>' Ведом 5'!H25+' Ведом 5'!H39</f>
        <v>428.11700000000002</v>
      </c>
      <c r="G17" s="50">
        <f>' Ведом 5'!I25+' Ведом 5'!I39</f>
        <v>0</v>
      </c>
    </row>
    <row r="18" spans="1:7" hidden="1" x14ac:dyDescent="0.2">
      <c r="A18" s="9" t="s">
        <v>76</v>
      </c>
      <c r="B18" s="9" t="s">
        <v>12</v>
      </c>
      <c r="C18" s="9">
        <v>800</v>
      </c>
      <c r="D18" s="50">
        <f>D19</f>
        <v>0</v>
      </c>
      <c r="E18" s="50">
        <f>E19</f>
        <v>0</v>
      </c>
      <c r="F18" s="50">
        <f>F19</f>
        <v>0</v>
      </c>
      <c r="G18" s="50">
        <f>G19</f>
        <v>0</v>
      </c>
    </row>
    <row r="19" spans="1:7" hidden="1" x14ac:dyDescent="0.2">
      <c r="A19" s="9" t="s">
        <v>77</v>
      </c>
      <c r="B19" s="9" t="s">
        <v>12</v>
      </c>
      <c r="C19" s="9">
        <v>850</v>
      </c>
      <c r="D19" s="50">
        <f>' Ведом 5'!F41</f>
        <v>0</v>
      </c>
      <c r="E19" s="50">
        <f>' Ведом 5'!G41</f>
        <v>0</v>
      </c>
      <c r="F19" s="50">
        <f>' Ведом 5'!H41</f>
        <v>0</v>
      </c>
      <c r="G19" s="50">
        <f>' Ведом 5'!I41</f>
        <v>0</v>
      </c>
    </row>
    <row r="20" spans="1:7" x14ac:dyDescent="0.2">
      <c r="A20" s="9" t="s">
        <v>84</v>
      </c>
      <c r="B20" s="9" t="s">
        <v>12</v>
      </c>
      <c r="C20" s="9">
        <v>500</v>
      </c>
      <c r="D20" s="50">
        <f>D21+D22</f>
        <v>29329.457999999999</v>
      </c>
      <c r="E20" s="50">
        <f>E21+E22</f>
        <v>314</v>
      </c>
      <c r="F20" s="50">
        <f>F21+F22</f>
        <v>28677.388999999999</v>
      </c>
      <c r="G20" s="50">
        <f>G21+G22</f>
        <v>314</v>
      </c>
    </row>
    <row r="21" spans="1:7" x14ac:dyDescent="0.2">
      <c r="A21" s="9" t="s">
        <v>92</v>
      </c>
      <c r="B21" s="9" t="s">
        <v>12</v>
      </c>
      <c r="C21" s="9">
        <v>510</v>
      </c>
      <c r="D21" s="50">
        <f>' Ведом 5'!F60</f>
        <v>19983.05</v>
      </c>
      <c r="E21" s="50">
        <f>' Ведом 5'!G60</f>
        <v>314</v>
      </c>
      <c r="F21" s="50">
        <f>' Ведом 5'!H60</f>
        <v>19983.05</v>
      </c>
      <c r="G21" s="50">
        <f>' Ведом 5'!I60</f>
        <v>314</v>
      </c>
    </row>
    <row r="22" spans="1:7" x14ac:dyDescent="0.2">
      <c r="A22" s="9" t="s">
        <v>85</v>
      </c>
      <c r="B22" s="9" t="s">
        <v>12</v>
      </c>
      <c r="C22" s="9">
        <v>540</v>
      </c>
      <c r="D22" s="50">
        <f>' Ведом 5'!F47+' Ведом 5'!F66</f>
        <v>9346.4079999999994</v>
      </c>
      <c r="E22" s="50">
        <f>' Ведом 5'!G47+' Ведом 5'!G66</f>
        <v>0</v>
      </c>
      <c r="F22" s="50">
        <f>' Ведом 5'!H47+' Ведом 5'!H66</f>
        <v>8694.3389999999999</v>
      </c>
      <c r="G22" s="50">
        <f>' Ведом 5'!I47+' Ведом 5'!I66</f>
        <v>0</v>
      </c>
    </row>
    <row r="23" spans="1:7" x14ac:dyDescent="0.2">
      <c r="A23" s="9" t="s">
        <v>88</v>
      </c>
      <c r="B23" s="9" t="s">
        <v>12</v>
      </c>
      <c r="C23" s="9">
        <v>700</v>
      </c>
      <c r="D23" s="50">
        <f>D24</f>
        <v>1300</v>
      </c>
      <c r="E23" s="50">
        <f>E24</f>
        <v>0</v>
      </c>
      <c r="F23" s="50">
        <f>F24</f>
        <v>1300</v>
      </c>
      <c r="G23" s="50">
        <f>G24</f>
        <v>0</v>
      </c>
    </row>
    <row r="24" spans="1:7" x14ac:dyDescent="0.2">
      <c r="A24" s="9" t="s">
        <v>89</v>
      </c>
      <c r="B24" s="9" t="s">
        <v>12</v>
      </c>
      <c r="C24" s="9">
        <v>730</v>
      </c>
      <c r="D24" s="50">
        <f>' Ведом 5'!F54</f>
        <v>1300</v>
      </c>
      <c r="E24" s="50">
        <f>' Ведом 5'!G54</f>
        <v>0</v>
      </c>
      <c r="F24" s="50">
        <f>' Ведом 5'!H54</f>
        <v>1300</v>
      </c>
      <c r="G24" s="50">
        <f>' Ведом 5'!I54</f>
        <v>0</v>
      </c>
    </row>
    <row r="25" spans="1:7" ht="25.5" x14ac:dyDescent="0.2">
      <c r="A25" s="57" t="s">
        <v>301</v>
      </c>
      <c r="B25" s="57" t="str">
        <f>' Ведом 5'!D69</f>
        <v>0200000000</v>
      </c>
      <c r="C25" s="57"/>
      <c r="D25" s="58">
        <f>D26+D28+D30+D32+D34</f>
        <v>11044.646000000001</v>
      </c>
      <c r="E25" s="58">
        <f t="shared" ref="E25:G25" si="0">E26+E28+E30+E32+E34</f>
        <v>7156.8270000000002</v>
      </c>
      <c r="F25" s="58">
        <f t="shared" si="0"/>
        <v>10825.316999999999</v>
      </c>
      <c r="G25" s="58">
        <f t="shared" si="0"/>
        <v>7040.88</v>
      </c>
    </row>
    <row r="26" spans="1:7" ht="38.25" x14ac:dyDescent="0.2">
      <c r="A26" s="9" t="s">
        <v>72</v>
      </c>
      <c r="B26" s="9" t="s">
        <v>23</v>
      </c>
      <c r="C26" s="9">
        <v>100</v>
      </c>
      <c r="D26" s="50">
        <f>D27</f>
        <v>2340.0659999999998</v>
      </c>
      <c r="E26" s="50">
        <f>E27</f>
        <v>0</v>
      </c>
      <c r="F26" s="50">
        <f>F27</f>
        <v>2340.0659999999998</v>
      </c>
      <c r="G26" s="50">
        <f>G27</f>
        <v>0</v>
      </c>
    </row>
    <row r="27" spans="1:7" x14ac:dyDescent="0.2">
      <c r="A27" s="9" t="s">
        <v>73</v>
      </c>
      <c r="B27" s="9" t="s">
        <v>23</v>
      </c>
      <c r="C27" s="9">
        <v>120</v>
      </c>
      <c r="D27" s="50">
        <f>' Ведом 5'!F75</f>
        <v>2340.0659999999998</v>
      </c>
      <c r="E27" s="50">
        <f>' Ведом 5'!G75</f>
        <v>0</v>
      </c>
      <c r="F27" s="50">
        <f>' Ведом 5'!H75</f>
        <v>2340.0659999999998</v>
      </c>
      <c r="G27" s="50">
        <f>' Ведом 5'!I75</f>
        <v>0</v>
      </c>
    </row>
    <row r="28" spans="1:7" ht="13.5" customHeight="1" x14ac:dyDescent="0.2">
      <c r="A28" s="46" t="s">
        <v>74</v>
      </c>
      <c r="B28" s="9" t="s">
        <v>23</v>
      </c>
      <c r="C28" s="9">
        <v>200</v>
      </c>
      <c r="D28" s="50">
        <f>D29</f>
        <v>1123.7</v>
      </c>
      <c r="E28" s="50">
        <f>E29</f>
        <v>115.947</v>
      </c>
      <c r="F28" s="50">
        <f>F29</f>
        <v>904.37099999999998</v>
      </c>
      <c r="G28" s="50">
        <f>G29</f>
        <v>0</v>
      </c>
    </row>
    <row r="29" spans="1:7" ht="25.5" x14ac:dyDescent="0.2">
      <c r="A29" s="9" t="s">
        <v>75</v>
      </c>
      <c r="B29" s="9" t="s">
        <v>23</v>
      </c>
      <c r="C29" s="9">
        <v>240</v>
      </c>
      <c r="D29" s="50">
        <f>' Ведом 5'!F77+' Ведом 5'!F117+' Ведом 5'!F107</f>
        <v>1123.7</v>
      </c>
      <c r="E29" s="50">
        <f>' Ведом 5'!G77+' Ведом 5'!G117+' Ведом 5'!G107</f>
        <v>115.947</v>
      </c>
      <c r="F29" s="50">
        <f>' Ведом 5'!H77+' Ведом 5'!H117</f>
        <v>904.37099999999998</v>
      </c>
      <c r="G29" s="50">
        <f>' Ведом 5'!I77+' Ведом 5'!I117</f>
        <v>0</v>
      </c>
    </row>
    <row r="30" spans="1:7" hidden="1" x14ac:dyDescent="0.2">
      <c r="A30" s="9" t="s">
        <v>120</v>
      </c>
      <c r="B30" s="9" t="s">
        <v>23</v>
      </c>
      <c r="C30" s="9">
        <v>300</v>
      </c>
      <c r="D30" s="50">
        <f>D31</f>
        <v>0</v>
      </c>
      <c r="E30" s="50">
        <f t="shared" ref="E30:G30" si="1">E31</f>
        <v>0</v>
      </c>
      <c r="F30" s="50">
        <f t="shared" si="1"/>
        <v>0</v>
      </c>
      <c r="G30" s="50">
        <f t="shared" si="1"/>
        <v>0</v>
      </c>
    </row>
    <row r="31" spans="1:7" hidden="1" x14ac:dyDescent="0.2">
      <c r="A31" s="9" t="s">
        <v>121</v>
      </c>
      <c r="B31" s="9" t="s">
        <v>23</v>
      </c>
      <c r="C31" s="9">
        <v>320</v>
      </c>
      <c r="D31" s="50">
        <f>' Ведом 5'!F222+' Ведом 5'!F229</f>
        <v>0</v>
      </c>
      <c r="E31" s="50">
        <f>' Ведом 5'!G222+' Ведом 5'!G229</f>
        <v>0</v>
      </c>
      <c r="F31" s="50">
        <f>' Ведом 5'!H222+' Ведом 5'!H229</f>
        <v>0</v>
      </c>
      <c r="G31" s="50">
        <f>' Ведом 5'!I222+' Ведом 5'!I229</f>
        <v>0</v>
      </c>
    </row>
    <row r="32" spans="1:7" x14ac:dyDescent="0.2">
      <c r="A32" s="9" t="s">
        <v>125</v>
      </c>
      <c r="B32" s="9" t="s">
        <v>23</v>
      </c>
      <c r="C32" s="9">
        <v>400</v>
      </c>
      <c r="D32" s="50">
        <f>D33</f>
        <v>7040.88</v>
      </c>
      <c r="E32" s="50">
        <f t="shared" ref="E32:G32" si="2">E33</f>
        <v>7040.88</v>
      </c>
      <c r="F32" s="50">
        <f t="shared" si="2"/>
        <v>7040.88</v>
      </c>
      <c r="G32" s="50">
        <f t="shared" si="2"/>
        <v>7040.88</v>
      </c>
    </row>
    <row r="33" spans="1:7" x14ac:dyDescent="0.2">
      <c r="A33" s="9" t="s">
        <v>182</v>
      </c>
      <c r="B33" s="9" t="s">
        <v>23</v>
      </c>
      <c r="C33" s="9">
        <v>410</v>
      </c>
      <c r="D33" s="50">
        <f>' Ведом 5'!F231</f>
        <v>7040.88</v>
      </c>
      <c r="E33" s="50">
        <f>' Ведом 5'!G231</f>
        <v>7040.88</v>
      </c>
      <c r="F33" s="50">
        <f>' Ведом 5'!H231</f>
        <v>7040.88</v>
      </c>
      <c r="G33" s="50">
        <f>' Ведом 5'!I231</f>
        <v>7040.88</v>
      </c>
    </row>
    <row r="34" spans="1:7" x14ac:dyDescent="0.2">
      <c r="A34" s="9" t="s">
        <v>76</v>
      </c>
      <c r="B34" s="9" t="s">
        <v>23</v>
      </c>
      <c r="C34" s="9">
        <v>800</v>
      </c>
      <c r="D34" s="50">
        <f>D35</f>
        <v>540</v>
      </c>
      <c r="E34" s="50">
        <f>E35</f>
        <v>0</v>
      </c>
      <c r="F34" s="50">
        <f>F35</f>
        <v>540</v>
      </c>
      <c r="G34" s="50">
        <f>G35</f>
        <v>0</v>
      </c>
    </row>
    <row r="35" spans="1:7" x14ac:dyDescent="0.2">
      <c r="A35" s="9" t="s">
        <v>77</v>
      </c>
      <c r="B35" s="9" t="s">
        <v>23</v>
      </c>
      <c r="C35" s="9">
        <v>850</v>
      </c>
      <c r="D35" s="50">
        <f>' Ведом 5'!F79</f>
        <v>540</v>
      </c>
      <c r="E35" s="50">
        <f>' Ведом 5'!G79</f>
        <v>0</v>
      </c>
      <c r="F35" s="50">
        <f>' Ведом 5'!H79</f>
        <v>540</v>
      </c>
      <c r="G35" s="50">
        <f>' Ведом 5'!I79</f>
        <v>0</v>
      </c>
    </row>
    <row r="36" spans="1:7" ht="41.25" customHeight="1" x14ac:dyDescent="0.2">
      <c r="A36" s="57" t="s">
        <v>318</v>
      </c>
      <c r="B36" s="57" t="str">
        <f>' Ведом 5'!D376</f>
        <v>0300000000</v>
      </c>
      <c r="C36" s="57"/>
      <c r="D36" s="58">
        <f>D37+D39+D41</f>
        <v>4821.299</v>
      </c>
      <c r="E36" s="58">
        <f>E37+E39+E41</f>
        <v>283.38299999999998</v>
      </c>
      <c r="F36" s="58">
        <f>F37+F39+F41</f>
        <v>4821.7290000000003</v>
      </c>
      <c r="G36" s="58">
        <f>G37+G39+G41</f>
        <v>283.38299999999998</v>
      </c>
    </row>
    <row r="37" spans="1:7" ht="38.25" x14ac:dyDescent="0.2">
      <c r="A37" s="9" t="s">
        <v>72</v>
      </c>
      <c r="B37" s="9" t="s">
        <v>53</v>
      </c>
      <c r="C37" s="9">
        <v>100</v>
      </c>
      <c r="D37" s="50">
        <f>D38</f>
        <v>4320.9840000000004</v>
      </c>
      <c r="E37" s="50">
        <f>E38</f>
        <v>0</v>
      </c>
      <c r="F37" s="50">
        <f>F38</f>
        <v>4320.9840000000004</v>
      </c>
      <c r="G37" s="50">
        <f>G38</f>
        <v>0</v>
      </c>
    </row>
    <row r="38" spans="1:7" x14ac:dyDescent="0.2">
      <c r="A38" s="9" t="s">
        <v>73</v>
      </c>
      <c r="B38" s="9" t="s">
        <v>53</v>
      </c>
      <c r="C38" s="9">
        <v>120</v>
      </c>
      <c r="D38" s="50">
        <f>' Ведом 5'!F383</f>
        <v>4320.9840000000004</v>
      </c>
      <c r="E38" s="50">
        <f>' Ведом 5'!G383</f>
        <v>0</v>
      </c>
      <c r="F38" s="50">
        <f>' Ведом 5'!H383</f>
        <v>4320.9840000000004</v>
      </c>
      <c r="G38" s="50">
        <f>' Ведом 5'!I383</f>
        <v>0</v>
      </c>
    </row>
    <row r="39" spans="1:7" ht="25.5" x14ac:dyDescent="0.2">
      <c r="A39" s="46" t="s">
        <v>74</v>
      </c>
      <c r="B39" s="107">
        <v>300000000</v>
      </c>
      <c r="C39" s="107">
        <v>200</v>
      </c>
      <c r="D39" s="50">
        <f>D40</f>
        <v>500.315</v>
      </c>
      <c r="E39" s="50">
        <f>E40</f>
        <v>283.38299999999998</v>
      </c>
      <c r="F39" s="50">
        <f>F40</f>
        <v>500.745</v>
      </c>
      <c r="G39" s="50">
        <f>G40</f>
        <v>283.38299999999998</v>
      </c>
    </row>
    <row r="40" spans="1:7" ht="25.5" x14ac:dyDescent="0.2">
      <c r="A40" s="9" t="s">
        <v>75</v>
      </c>
      <c r="B40" s="9" t="s">
        <v>53</v>
      </c>
      <c r="C40" s="9">
        <v>240</v>
      </c>
      <c r="D40" s="50">
        <f>' Ведом 5'!F385</f>
        <v>500.315</v>
      </c>
      <c r="E40" s="50">
        <f>' Ведом 5'!G385</f>
        <v>283.38299999999998</v>
      </c>
      <c r="F40" s="50">
        <f>' Ведом 5'!H385</f>
        <v>500.745</v>
      </c>
      <c r="G40" s="50">
        <f>' Ведом 5'!I385</f>
        <v>283.38299999999998</v>
      </c>
    </row>
    <row r="41" spans="1:7" hidden="1" x14ac:dyDescent="0.2">
      <c r="A41" s="9" t="s">
        <v>76</v>
      </c>
      <c r="B41" s="9" t="s">
        <v>53</v>
      </c>
      <c r="C41" s="9">
        <v>800</v>
      </c>
      <c r="D41" s="50">
        <f>D42</f>
        <v>0</v>
      </c>
      <c r="E41" s="50">
        <f>E42</f>
        <v>0</v>
      </c>
      <c r="F41" s="50">
        <f>F42</f>
        <v>0</v>
      </c>
      <c r="G41" s="50">
        <f>G42</f>
        <v>0</v>
      </c>
    </row>
    <row r="42" spans="1:7" ht="25.5" hidden="1" x14ac:dyDescent="0.2">
      <c r="A42" s="9" t="s">
        <v>141</v>
      </c>
      <c r="B42" s="9" t="s">
        <v>53</v>
      </c>
      <c r="C42" s="9">
        <v>810</v>
      </c>
      <c r="D42" s="50">
        <f>' Ведом 5'!F404</f>
        <v>0</v>
      </c>
      <c r="E42" s="50">
        <f>' Ведом 5'!G404</f>
        <v>0</v>
      </c>
      <c r="F42" s="50">
        <f>' Ведом 5'!H404</f>
        <v>0</v>
      </c>
      <c r="G42" s="50">
        <f>' Ведом 5'!I404</f>
        <v>0</v>
      </c>
    </row>
    <row r="43" spans="1:7" ht="51" x14ac:dyDescent="0.2">
      <c r="A43" s="57" t="s">
        <v>302</v>
      </c>
      <c r="B43" s="57" t="str">
        <f>' Ведом 5'!D80</f>
        <v>0400000000</v>
      </c>
      <c r="C43" s="66"/>
      <c r="D43" s="59">
        <f t="shared" ref="D43:G44" si="3">D44</f>
        <v>23738.463</v>
      </c>
      <c r="E43" s="59">
        <f t="shared" si="3"/>
        <v>0</v>
      </c>
      <c r="F43" s="59">
        <f t="shared" si="3"/>
        <v>23738.463</v>
      </c>
      <c r="G43" s="59">
        <f t="shared" si="3"/>
        <v>0</v>
      </c>
    </row>
    <row r="44" spans="1:7" ht="25.5" x14ac:dyDescent="0.2">
      <c r="A44" s="9" t="s">
        <v>101</v>
      </c>
      <c r="B44" s="9" t="s">
        <v>25</v>
      </c>
      <c r="C44" s="67">
        <v>600</v>
      </c>
      <c r="D44" s="8">
        <f t="shared" si="3"/>
        <v>23738.463</v>
      </c>
      <c r="E44" s="8">
        <f t="shared" si="3"/>
        <v>0</v>
      </c>
      <c r="F44" s="8">
        <f t="shared" si="3"/>
        <v>23738.463</v>
      </c>
      <c r="G44" s="8">
        <f t="shared" si="3"/>
        <v>0</v>
      </c>
    </row>
    <row r="45" spans="1:7" x14ac:dyDescent="0.2">
      <c r="A45" s="9" t="s">
        <v>102</v>
      </c>
      <c r="B45" s="9" t="s">
        <v>25</v>
      </c>
      <c r="C45" s="67">
        <v>620</v>
      </c>
      <c r="D45" s="8">
        <f>' Ведом 5'!F88</f>
        <v>23738.463</v>
      </c>
      <c r="E45" s="8">
        <f>' Ведом 5'!G88</f>
        <v>0</v>
      </c>
      <c r="F45" s="8">
        <f>' Ведом 5'!H88</f>
        <v>23738.463</v>
      </c>
      <c r="G45" s="8">
        <f>' Ведом 5'!I88</f>
        <v>0</v>
      </c>
    </row>
    <row r="46" spans="1:7" ht="25.5" x14ac:dyDescent="0.2">
      <c r="A46" s="57" t="s">
        <v>306</v>
      </c>
      <c r="B46" s="57" t="str">
        <f>' Ведом 5'!D140</f>
        <v>0500000000</v>
      </c>
      <c r="C46" s="57"/>
      <c r="D46" s="18">
        <f t="shared" ref="D46:G47" si="4">D47</f>
        <v>42592.591999999997</v>
      </c>
      <c r="E46" s="18">
        <f t="shared" si="4"/>
        <v>303.40100000000001</v>
      </c>
      <c r="F46" s="18">
        <f t="shared" si="4"/>
        <v>44562.558000000005</v>
      </c>
      <c r="G46" s="18">
        <f t="shared" si="4"/>
        <v>303.40100000000001</v>
      </c>
    </row>
    <row r="47" spans="1:7" ht="25.5" x14ac:dyDescent="0.2">
      <c r="A47" s="9" t="s">
        <v>101</v>
      </c>
      <c r="B47" s="9" t="s">
        <v>31</v>
      </c>
      <c r="C47" s="11">
        <v>600</v>
      </c>
      <c r="D47" s="55">
        <f t="shared" si="4"/>
        <v>42592.591999999997</v>
      </c>
      <c r="E47" s="55">
        <f t="shared" si="4"/>
        <v>303.40100000000001</v>
      </c>
      <c r="F47" s="55">
        <f t="shared" si="4"/>
        <v>44562.558000000005</v>
      </c>
      <c r="G47" s="55">
        <f t="shared" si="4"/>
        <v>303.40100000000001</v>
      </c>
    </row>
    <row r="48" spans="1:7" x14ac:dyDescent="0.2">
      <c r="A48" s="9" t="s">
        <v>102</v>
      </c>
      <c r="B48" s="9" t="s">
        <v>31</v>
      </c>
      <c r="C48" s="11">
        <v>620</v>
      </c>
      <c r="D48" s="55">
        <f>' Ведом 5'!F147+' Ведом 5'!F163+' Ведом 5'!F252</f>
        <v>42592.591999999997</v>
      </c>
      <c r="E48" s="55">
        <f>' Ведом 5'!G147+' Ведом 5'!G163+' Ведом 5'!G252</f>
        <v>303.40100000000001</v>
      </c>
      <c r="F48" s="55">
        <f>' Ведом 5'!H147+' Ведом 5'!H163+' Ведом 5'!H252</f>
        <v>44562.558000000005</v>
      </c>
      <c r="G48" s="55">
        <f>' Ведом 5'!I147+' Ведом 5'!I163+' Ведом 5'!I252</f>
        <v>303.40100000000001</v>
      </c>
    </row>
    <row r="49" spans="1:7" ht="40.9" customHeight="1" x14ac:dyDescent="0.2">
      <c r="A49" s="57" t="s">
        <v>314</v>
      </c>
      <c r="B49" s="57" t="str">
        <f>' Ведом 5'!D441</f>
        <v>0600000000</v>
      </c>
      <c r="C49" s="57"/>
      <c r="D49" s="58">
        <f t="shared" ref="D49:G50" si="5">D50</f>
        <v>67516.272999999986</v>
      </c>
      <c r="E49" s="58">
        <f t="shared" si="5"/>
        <v>23370.378000000001</v>
      </c>
      <c r="F49" s="58">
        <f t="shared" si="5"/>
        <v>53550.747000000003</v>
      </c>
      <c r="G49" s="58">
        <f t="shared" si="5"/>
        <v>16976.344000000001</v>
      </c>
    </row>
    <row r="50" spans="1:7" ht="25.5" x14ac:dyDescent="0.2">
      <c r="A50" s="9" t="s">
        <v>101</v>
      </c>
      <c r="B50" s="9" t="s">
        <v>56</v>
      </c>
      <c r="C50" s="9">
        <v>600</v>
      </c>
      <c r="D50" s="50">
        <f t="shared" si="5"/>
        <v>67516.272999999986</v>
      </c>
      <c r="E50" s="50">
        <f t="shared" si="5"/>
        <v>23370.378000000001</v>
      </c>
      <c r="F50" s="50">
        <f t="shared" si="5"/>
        <v>53550.747000000003</v>
      </c>
      <c r="G50" s="50">
        <f t="shared" si="5"/>
        <v>16976.344000000001</v>
      </c>
    </row>
    <row r="51" spans="1:7" x14ac:dyDescent="0.2">
      <c r="A51" s="9" t="s">
        <v>102</v>
      </c>
      <c r="B51" s="9" t="s">
        <v>56</v>
      </c>
      <c r="C51" s="9">
        <v>620</v>
      </c>
      <c r="D51" s="50">
        <f>' Ведом 5'!F432+' Ведом 5'!F448+' Ведом 5'!F495+' Ведом 5'!F499</f>
        <v>67516.272999999986</v>
      </c>
      <c r="E51" s="50">
        <f>' Ведом 5'!G432+' Ведом 5'!G448+' Ведом 5'!G495+' Ведом 5'!G499</f>
        <v>23370.378000000001</v>
      </c>
      <c r="F51" s="50">
        <f>' Ведом 5'!H432+' Ведом 5'!H448+' Ведом 5'!H495+' Ведом 5'!H499</f>
        <v>53550.747000000003</v>
      </c>
      <c r="G51" s="50">
        <f>' Ведом 5'!I432+' Ведом 5'!I448+' Ведом 5'!I495+' Ведом 5'!I499</f>
        <v>16976.344000000001</v>
      </c>
    </row>
    <row r="52" spans="1:7" ht="25.5" x14ac:dyDescent="0.2">
      <c r="A52" s="57" t="s">
        <v>312</v>
      </c>
      <c r="B52" s="57" t="str">
        <f>' Ведом 5'!D527</f>
        <v>0700000000</v>
      </c>
      <c r="C52" s="57"/>
      <c r="D52" s="58">
        <f t="shared" ref="D52:G53" si="6">D53</f>
        <v>566.36099999999999</v>
      </c>
      <c r="E52" s="58">
        <f t="shared" si="6"/>
        <v>0</v>
      </c>
      <c r="F52" s="58">
        <f t="shared" si="6"/>
        <v>566.36099999999999</v>
      </c>
      <c r="G52" s="58">
        <f t="shared" si="6"/>
        <v>0</v>
      </c>
    </row>
    <row r="53" spans="1:7" ht="25.5" x14ac:dyDescent="0.2">
      <c r="A53" s="9" t="s">
        <v>101</v>
      </c>
      <c r="B53" s="9" t="s">
        <v>66</v>
      </c>
      <c r="C53" s="9">
        <v>600</v>
      </c>
      <c r="D53" s="50">
        <f t="shared" si="6"/>
        <v>566.36099999999999</v>
      </c>
      <c r="E53" s="50">
        <f t="shared" si="6"/>
        <v>0</v>
      </c>
      <c r="F53" s="50">
        <f t="shared" si="6"/>
        <v>566.36099999999999</v>
      </c>
      <c r="G53" s="50">
        <f t="shared" si="6"/>
        <v>0</v>
      </c>
    </row>
    <row r="54" spans="1:7" x14ac:dyDescent="0.2">
      <c r="A54" s="9" t="s">
        <v>102</v>
      </c>
      <c r="B54" s="9" t="s">
        <v>66</v>
      </c>
      <c r="C54" s="9">
        <v>620</v>
      </c>
      <c r="D54" s="50">
        <f>' Ведом 5'!F535</f>
        <v>566.36099999999999</v>
      </c>
      <c r="E54" s="50">
        <f>' Ведом 5'!G535</f>
        <v>0</v>
      </c>
      <c r="F54" s="50">
        <f>' Ведом 5'!H535</f>
        <v>566.36099999999999</v>
      </c>
      <c r="G54" s="50">
        <f>' Ведом 5'!I535</f>
        <v>0</v>
      </c>
    </row>
    <row r="55" spans="1:7" ht="38.25" x14ac:dyDescent="0.2">
      <c r="A55" s="57" t="s">
        <v>323</v>
      </c>
      <c r="B55" s="57" t="str">
        <f>' Ведом 5'!D409</f>
        <v>0800000000</v>
      </c>
      <c r="C55" s="57"/>
      <c r="D55" s="58">
        <f t="shared" ref="D55:G56" si="7">D56</f>
        <v>768.5</v>
      </c>
      <c r="E55" s="58">
        <f t="shared" si="7"/>
        <v>0</v>
      </c>
      <c r="F55" s="58">
        <f t="shared" si="7"/>
        <v>768.5</v>
      </c>
      <c r="G55" s="58">
        <f t="shared" si="7"/>
        <v>0</v>
      </c>
    </row>
    <row r="56" spans="1:7" ht="25.5" x14ac:dyDescent="0.2">
      <c r="A56" s="9" t="s">
        <v>101</v>
      </c>
      <c r="B56" s="9" t="s">
        <v>55</v>
      </c>
      <c r="C56" s="9">
        <v>600</v>
      </c>
      <c r="D56" s="50">
        <f t="shared" si="7"/>
        <v>768.5</v>
      </c>
      <c r="E56" s="50">
        <f t="shared" si="7"/>
        <v>0</v>
      </c>
      <c r="F56" s="50">
        <f t="shared" si="7"/>
        <v>768.5</v>
      </c>
      <c r="G56" s="50">
        <f t="shared" si="7"/>
        <v>0</v>
      </c>
    </row>
    <row r="57" spans="1:7" x14ac:dyDescent="0.2">
      <c r="A57" s="9" t="s">
        <v>362</v>
      </c>
      <c r="B57" s="9" t="s">
        <v>55</v>
      </c>
      <c r="C57" s="9">
        <v>610</v>
      </c>
      <c r="D57" s="50">
        <f>' Ведом 5'!F411</f>
        <v>768.5</v>
      </c>
      <c r="E57" s="50">
        <f>' Ведом 5'!G411</f>
        <v>0</v>
      </c>
      <c r="F57" s="50">
        <f>' Ведом 5'!H411</f>
        <v>768.5</v>
      </c>
      <c r="G57" s="50">
        <f>' Ведом 5'!I411</f>
        <v>0</v>
      </c>
    </row>
    <row r="58" spans="1:7" ht="25.5" hidden="1" x14ac:dyDescent="0.2">
      <c r="A58" s="9" t="s">
        <v>181</v>
      </c>
      <c r="B58" s="9">
        <v>4400000000</v>
      </c>
      <c r="C58" s="9">
        <v>400</v>
      </c>
      <c r="D58" s="50">
        <f>D59</f>
        <v>0</v>
      </c>
      <c r="E58" s="50">
        <f>E59</f>
        <v>0</v>
      </c>
      <c r="F58" s="50">
        <f>F59</f>
        <v>0</v>
      </c>
      <c r="G58" s="50">
        <f>G59</f>
        <v>0</v>
      </c>
    </row>
    <row r="59" spans="1:7" hidden="1" x14ac:dyDescent="0.2">
      <c r="A59" s="9" t="s">
        <v>182</v>
      </c>
      <c r="B59" s="9">
        <v>4400000000</v>
      </c>
      <c r="C59" s="9">
        <v>410</v>
      </c>
      <c r="D59" s="50">
        <f>' Ведом 5'!F407</f>
        <v>0</v>
      </c>
      <c r="E59" s="50">
        <f>' Ведом 5'!G407</f>
        <v>0</v>
      </c>
      <c r="F59" s="50">
        <f>' Ведом 5'!H407</f>
        <v>0</v>
      </c>
      <c r="G59" s="50">
        <f>' Ведом 5'!I407</f>
        <v>0</v>
      </c>
    </row>
    <row r="60" spans="1:7" ht="25.5" x14ac:dyDescent="0.2">
      <c r="A60" s="57" t="s">
        <v>324</v>
      </c>
      <c r="B60" s="57" t="str">
        <f>' Ведом 5'!D224</f>
        <v>1000000000</v>
      </c>
      <c r="C60" s="57"/>
      <c r="D60" s="58">
        <f t="shared" ref="D60:G61" si="8">D61</f>
        <v>1361.654</v>
      </c>
      <c r="E60" s="58">
        <f t="shared" si="8"/>
        <v>809.33799999999997</v>
      </c>
      <c r="F60" s="58">
        <f t="shared" si="8"/>
        <v>1294.375</v>
      </c>
      <c r="G60" s="58">
        <f t="shared" si="8"/>
        <v>770.41</v>
      </c>
    </row>
    <row r="61" spans="1:7" x14ac:dyDescent="0.2">
      <c r="A61" s="9" t="s">
        <v>120</v>
      </c>
      <c r="B61" s="9" t="s">
        <v>41</v>
      </c>
      <c r="C61" s="9">
        <v>300</v>
      </c>
      <c r="D61" s="50">
        <f t="shared" si="8"/>
        <v>1361.654</v>
      </c>
      <c r="E61" s="50">
        <f t="shared" si="8"/>
        <v>809.33799999999997</v>
      </c>
      <c r="F61" s="50">
        <f t="shared" si="8"/>
        <v>1294.375</v>
      </c>
      <c r="G61" s="50">
        <f t="shared" si="8"/>
        <v>770.41</v>
      </c>
    </row>
    <row r="62" spans="1:7" x14ac:dyDescent="0.2">
      <c r="A62" s="9" t="s">
        <v>121</v>
      </c>
      <c r="B62" s="9" t="s">
        <v>41</v>
      </c>
      <c r="C62" s="9">
        <v>320</v>
      </c>
      <c r="D62" s="50">
        <f>' Ведом 5'!F226</f>
        <v>1361.654</v>
      </c>
      <c r="E62" s="50">
        <f>' Ведом 5'!G226</f>
        <v>809.33799999999997</v>
      </c>
      <c r="F62" s="50">
        <f>' Ведом 5'!H226</f>
        <v>1294.375</v>
      </c>
      <c r="G62" s="50">
        <f>' Ведом 5'!I226</f>
        <v>770.41</v>
      </c>
    </row>
    <row r="63" spans="1:7" ht="41.25" customHeight="1" x14ac:dyDescent="0.2">
      <c r="A63" s="57" t="s">
        <v>303</v>
      </c>
      <c r="B63" s="57" t="str">
        <f>' Ведом 5'!D95</f>
        <v>1100000000</v>
      </c>
      <c r="C63" s="57"/>
      <c r="D63" s="58">
        <f t="shared" ref="D63:G64" si="9">D64</f>
        <v>12490.468999999999</v>
      </c>
      <c r="E63" s="58">
        <f t="shared" si="9"/>
        <v>0</v>
      </c>
      <c r="F63" s="58">
        <f t="shared" si="9"/>
        <v>13897.96</v>
      </c>
      <c r="G63" s="58">
        <f t="shared" si="9"/>
        <v>0</v>
      </c>
    </row>
    <row r="64" spans="1:7" ht="17.25" customHeight="1" x14ac:dyDescent="0.2">
      <c r="A64" s="46" t="s">
        <v>74</v>
      </c>
      <c r="B64" s="9" t="s">
        <v>28</v>
      </c>
      <c r="C64" s="9">
        <v>200</v>
      </c>
      <c r="D64" s="50">
        <f t="shared" si="9"/>
        <v>12490.468999999999</v>
      </c>
      <c r="E64" s="50">
        <f t="shared" si="9"/>
        <v>0</v>
      </c>
      <c r="F64" s="50">
        <f t="shared" si="9"/>
        <v>13897.96</v>
      </c>
      <c r="G64" s="50">
        <f t="shared" si="9"/>
        <v>0</v>
      </c>
    </row>
    <row r="65" spans="1:7" ht="25.5" x14ac:dyDescent="0.2">
      <c r="A65" s="9" t="s">
        <v>75</v>
      </c>
      <c r="B65" s="9" t="s">
        <v>28</v>
      </c>
      <c r="C65" s="9">
        <v>240</v>
      </c>
      <c r="D65" s="50">
        <f>' Ведом 5'!F103</f>
        <v>12490.468999999999</v>
      </c>
      <c r="E65" s="50">
        <f>' Ведом 5'!G103</f>
        <v>0</v>
      </c>
      <c r="F65" s="50">
        <f>' Ведом 5'!H103</f>
        <v>13897.96</v>
      </c>
      <c r="G65" s="50">
        <f>' Ведом 5'!I103</f>
        <v>0</v>
      </c>
    </row>
    <row r="66" spans="1:7" ht="25.5" x14ac:dyDescent="0.2">
      <c r="A66" s="57" t="s">
        <v>292</v>
      </c>
      <c r="B66" s="57" t="str">
        <f>' Ведом 5'!D273</f>
        <v>1200000000</v>
      </c>
      <c r="C66" s="57"/>
      <c r="D66" s="58">
        <f t="shared" ref="D66:G67" si="10">D67</f>
        <v>21</v>
      </c>
      <c r="E66" s="58">
        <f t="shared" si="10"/>
        <v>0</v>
      </c>
      <c r="F66" s="58">
        <f t="shared" si="10"/>
        <v>22</v>
      </c>
      <c r="G66" s="58">
        <f t="shared" si="10"/>
        <v>0</v>
      </c>
    </row>
    <row r="67" spans="1:7" ht="25.5" x14ac:dyDescent="0.2">
      <c r="A67" s="9" t="s">
        <v>101</v>
      </c>
      <c r="B67" s="9" t="s">
        <v>46</v>
      </c>
      <c r="C67" s="9">
        <v>600</v>
      </c>
      <c r="D67" s="51">
        <f t="shared" si="10"/>
        <v>21</v>
      </c>
      <c r="E67" s="51">
        <f t="shared" si="10"/>
        <v>0</v>
      </c>
      <c r="F67" s="51">
        <f t="shared" si="10"/>
        <v>22</v>
      </c>
      <c r="G67" s="51">
        <f t="shared" si="10"/>
        <v>0</v>
      </c>
    </row>
    <row r="68" spans="1:7" x14ac:dyDescent="0.2">
      <c r="A68" s="9" t="s">
        <v>362</v>
      </c>
      <c r="B68" s="9" t="s">
        <v>46</v>
      </c>
      <c r="C68" s="9">
        <v>610</v>
      </c>
      <c r="D68" s="51">
        <f>' Ведом 5'!F326</f>
        <v>21</v>
      </c>
      <c r="E68" s="51">
        <f>' Ведом 5'!G277</f>
        <v>0</v>
      </c>
      <c r="F68" s="51">
        <f>' Ведом 5'!H326</f>
        <v>22</v>
      </c>
      <c r="G68" s="51">
        <f>' Ведом 5'!I277</f>
        <v>0</v>
      </c>
    </row>
    <row r="69" spans="1:7" ht="38.25" x14ac:dyDescent="0.2">
      <c r="A69" s="57" t="s">
        <v>326</v>
      </c>
      <c r="B69" s="57">
        <v>1300000000</v>
      </c>
      <c r="C69" s="57"/>
      <c r="D69" s="56">
        <f>D70</f>
        <v>100</v>
      </c>
      <c r="E69" s="56">
        <f t="shared" ref="E69:G69" si="11">E70</f>
        <v>0</v>
      </c>
      <c r="F69" s="56">
        <f t="shared" si="11"/>
        <v>100</v>
      </c>
      <c r="G69" s="56">
        <f t="shared" si="11"/>
        <v>0</v>
      </c>
    </row>
    <row r="70" spans="1:7" x14ac:dyDescent="0.2">
      <c r="A70" s="46" t="s">
        <v>76</v>
      </c>
      <c r="B70" s="71">
        <v>1300000000</v>
      </c>
      <c r="C70" s="72">
        <v>800</v>
      </c>
      <c r="D70" s="52">
        <f>D71</f>
        <v>100</v>
      </c>
      <c r="E70" s="52">
        <f>E71</f>
        <v>0</v>
      </c>
      <c r="F70" s="52">
        <f>F71</f>
        <v>100</v>
      </c>
      <c r="G70" s="52">
        <f>G71</f>
        <v>0</v>
      </c>
    </row>
    <row r="71" spans="1:7" x14ac:dyDescent="0.2">
      <c r="A71" s="46" t="s">
        <v>133</v>
      </c>
      <c r="B71" s="71">
        <v>1300000000</v>
      </c>
      <c r="C71" s="72">
        <v>870</v>
      </c>
      <c r="D71" s="52">
        <f>' Ведом 5'!F322</f>
        <v>100</v>
      </c>
      <c r="E71" s="52">
        <f>' Ведом 5'!G322</f>
        <v>0</v>
      </c>
      <c r="F71" s="52">
        <f>' Ведом 5'!H322</f>
        <v>100</v>
      </c>
      <c r="G71" s="52">
        <f>' Ведом 5'!I322</f>
        <v>0</v>
      </c>
    </row>
    <row r="72" spans="1:7" ht="25.5" x14ac:dyDescent="0.2">
      <c r="A72" s="57" t="s">
        <v>311</v>
      </c>
      <c r="B72" s="57" t="str">
        <f>' Ведом 5'!D327</f>
        <v>1400000000</v>
      </c>
      <c r="C72" s="57"/>
      <c r="D72" s="56">
        <f>D73+D75+D77</f>
        <v>25254.061000000002</v>
      </c>
      <c r="E72" s="56">
        <f>E73+E75+E77</f>
        <v>12221.945</v>
      </c>
      <c r="F72" s="56">
        <f>F73+F75+F77</f>
        <v>25093.648000000001</v>
      </c>
      <c r="G72" s="56">
        <f>G73+G75+G77</f>
        <v>12221.945</v>
      </c>
    </row>
    <row r="73" spans="1:7" ht="38.25" x14ac:dyDescent="0.2">
      <c r="A73" s="9" t="s">
        <v>72</v>
      </c>
      <c r="B73" s="9" t="s">
        <v>47</v>
      </c>
      <c r="C73" s="54">
        <v>100</v>
      </c>
      <c r="D73" s="8">
        <f>D74</f>
        <v>15456.89</v>
      </c>
      <c r="E73" s="8">
        <f>E74</f>
        <v>3722.518</v>
      </c>
      <c r="F73" s="8">
        <f>F74</f>
        <v>15456.89</v>
      </c>
      <c r="G73" s="8">
        <f>G74</f>
        <v>3722.518</v>
      </c>
    </row>
    <row r="74" spans="1:7" x14ac:dyDescent="0.2">
      <c r="A74" s="9" t="s">
        <v>134</v>
      </c>
      <c r="B74" s="9" t="s">
        <v>47</v>
      </c>
      <c r="C74" s="54">
        <v>110</v>
      </c>
      <c r="D74" s="8">
        <f>' Ведом 5'!F334</f>
        <v>15456.89</v>
      </c>
      <c r="E74" s="8">
        <f>' Ведом 5'!G334</f>
        <v>3722.518</v>
      </c>
      <c r="F74" s="8">
        <f>' Ведом 5'!H334</f>
        <v>15456.89</v>
      </c>
      <c r="G74" s="8">
        <f>' Ведом 5'!I334</f>
        <v>3722.518</v>
      </c>
    </row>
    <row r="75" spans="1:7" ht="25.5" x14ac:dyDescent="0.2">
      <c r="A75" s="46" t="s">
        <v>74</v>
      </c>
      <c r="B75" s="107" t="s">
        <v>47</v>
      </c>
      <c r="C75" s="108">
        <v>200</v>
      </c>
      <c r="D75" s="8">
        <f>D76</f>
        <v>9794.1710000000003</v>
      </c>
      <c r="E75" s="8">
        <f>E76</f>
        <v>8499.4269999999997</v>
      </c>
      <c r="F75" s="8">
        <f>F76</f>
        <v>9633.7579999999998</v>
      </c>
      <c r="G75" s="8">
        <f>G76</f>
        <v>8499.4269999999997</v>
      </c>
    </row>
    <row r="76" spans="1:7" ht="25.5" x14ac:dyDescent="0.2">
      <c r="A76" s="9" t="s">
        <v>75</v>
      </c>
      <c r="B76" s="9" t="s">
        <v>47</v>
      </c>
      <c r="C76" s="54">
        <v>240</v>
      </c>
      <c r="D76" s="8">
        <f>' Ведом 5'!F336+' Ведом 5'!F515+' Ведом 5'!F525</f>
        <v>9794.1710000000003</v>
      </c>
      <c r="E76" s="8">
        <f>' Ведом 5'!G336+' Ведом 5'!G515+' Ведом 5'!G525</f>
        <v>8499.4269999999997</v>
      </c>
      <c r="F76" s="8">
        <f>' Ведом 5'!H336+' Ведом 5'!H515+' Ведом 5'!H525</f>
        <v>9633.7579999999998</v>
      </c>
      <c r="G76" s="8">
        <f>' Ведом 5'!I336+' Ведом 5'!I515+' Ведом 5'!I525</f>
        <v>8499.4269999999997</v>
      </c>
    </row>
    <row r="77" spans="1:7" x14ac:dyDescent="0.2">
      <c r="A77" s="9" t="s">
        <v>76</v>
      </c>
      <c r="B77" s="9" t="s">
        <v>47</v>
      </c>
      <c r="C77" s="54">
        <v>800</v>
      </c>
      <c r="D77" s="8">
        <f>D78</f>
        <v>3</v>
      </c>
      <c r="E77" s="8">
        <f>E78</f>
        <v>0</v>
      </c>
      <c r="F77" s="8">
        <f>F78</f>
        <v>3</v>
      </c>
      <c r="G77" s="8">
        <f>G78</f>
        <v>0</v>
      </c>
    </row>
    <row r="78" spans="1:7" x14ac:dyDescent="0.2">
      <c r="A78" s="9" t="s">
        <v>77</v>
      </c>
      <c r="B78" s="9" t="s">
        <v>47</v>
      </c>
      <c r="C78" s="54">
        <v>850</v>
      </c>
      <c r="D78" s="8">
        <f>' Ведом 5'!F338</f>
        <v>3</v>
      </c>
      <c r="E78" s="8">
        <f>' Ведом 5'!G338</f>
        <v>0</v>
      </c>
      <c r="F78" s="8">
        <f>' Ведом 5'!H338</f>
        <v>3</v>
      </c>
      <c r="G78" s="8">
        <f>' Ведом 5'!I338</f>
        <v>0</v>
      </c>
    </row>
    <row r="79" spans="1:7" ht="38.25" x14ac:dyDescent="0.2">
      <c r="A79" s="57" t="s">
        <v>316</v>
      </c>
      <c r="B79" s="57">
        <f>' Ведом 5'!D108</f>
        <v>1700000000</v>
      </c>
      <c r="C79" s="60"/>
      <c r="D79" s="53">
        <f>D80+D82</f>
        <v>659.3</v>
      </c>
      <c r="E79" s="53">
        <f t="shared" ref="E79:G79" si="12">E80+E82</f>
        <v>0</v>
      </c>
      <c r="F79" s="53">
        <f t="shared" si="12"/>
        <v>659.3</v>
      </c>
      <c r="G79" s="53">
        <f t="shared" si="12"/>
        <v>0</v>
      </c>
    </row>
    <row r="80" spans="1:7" ht="25.5" x14ac:dyDescent="0.2">
      <c r="A80" s="9" t="s">
        <v>101</v>
      </c>
      <c r="B80" s="9">
        <v>1700000000</v>
      </c>
      <c r="C80" s="54">
        <v>600</v>
      </c>
      <c r="D80" s="52">
        <f t="shared" ref="D80:G80" si="13">D81</f>
        <v>614.29999999999995</v>
      </c>
      <c r="E80" s="52">
        <f t="shared" si="13"/>
        <v>0</v>
      </c>
      <c r="F80" s="52">
        <f t="shared" si="13"/>
        <v>614.29999999999995</v>
      </c>
      <c r="G80" s="52">
        <f t="shared" si="13"/>
        <v>0</v>
      </c>
    </row>
    <row r="81" spans="1:7" ht="38.25" x14ac:dyDescent="0.2">
      <c r="A81" s="9" t="s">
        <v>276</v>
      </c>
      <c r="B81" s="9">
        <v>1700000000</v>
      </c>
      <c r="C81" s="54">
        <v>630</v>
      </c>
      <c r="D81" s="52">
        <f>' Ведом 5'!F110</f>
        <v>614.29999999999995</v>
      </c>
      <c r="E81" s="52">
        <f>' Ведом 5'!G110</f>
        <v>0</v>
      </c>
      <c r="F81" s="52">
        <f>' Ведом 5'!H110</f>
        <v>614.29999999999995</v>
      </c>
      <c r="G81" s="52">
        <f>' Ведом 5'!I110</f>
        <v>0</v>
      </c>
    </row>
    <row r="82" spans="1:7" x14ac:dyDescent="0.2">
      <c r="A82" s="9" t="s">
        <v>76</v>
      </c>
      <c r="B82" s="9">
        <v>1700000000</v>
      </c>
      <c r="C82" s="54">
        <v>800</v>
      </c>
      <c r="D82" s="52">
        <f>D83</f>
        <v>45</v>
      </c>
      <c r="E82" s="52">
        <f t="shared" ref="E82:G82" si="14">E83</f>
        <v>0</v>
      </c>
      <c r="F82" s="52">
        <f t="shared" si="14"/>
        <v>45</v>
      </c>
      <c r="G82" s="52">
        <f t="shared" si="14"/>
        <v>0</v>
      </c>
    </row>
    <row r="83" spans="1:7" ht="25.5" x14ac:dyDescent="0.2">
      <c r="A83" s="9" t="s">
        <v>141</v>
      </c>
      <c r="B83" s="9">
        <v>1700000000</v>
      </c>
      <c r="C83" s="54">
        <v>810</v>
      </c>
      <c r="D83" s="52">
        <f>' Ведом 5'!F415</f>
        <v>45</v>
      </c>
      <c r="E83" s="52">
        <f>' Ведом 5'!G415</f>
        <v>0</v>
      </c>
      <c r="F83" s="52">
        <f>' Ведом 5'!H415</f>
        <v>45</v>
      </c>
      <c r="G83" s="52">
        <f>' Ведом 5'!I415</f>
        <v>0</v>
      </c>
    </row>
    <row r="84" spans="1:7" ht="38.25" x14ac:dyDescent="0.2">
      <c r="A84" s="57" t="s">
        <v>310</v>
      </c>
      <c r="B84" s="57">
        <f>' Ведом 5'!D260</f>
        <v>1800000000</v>
      </c>
      <c r="C84" s="60"/>
      <c r="D84" s="53">
        <f>D85+D87+D89+D91</f>
        <v>22181.222000000002</v>
      </c>
      <c r="E84" s="53">
        <f>E85+E87+E89+E91</f>
        <v>0</v>
      </c>
      <c r="F84" s="53">
        <f>F85+F87+F89+F91</f>
        <v>22185.927000000003</v>
      </c>
      <c r="G84" s="53">
        <f>G85+G87+G89+G91</f>
        <v>0</v>
      </c>
    </row>
    <row r="85" spans="1:7" ht="38.25" x14ac:dyDescent="0.2">
      <c r="A85" s="9" t="s">
        <v>72</v>
      </c>
      <c r="B85" s="9">
        <v>1800000000</v>
      </c>
      <c r="C85" s="54">
        <v>100</v>
      </c>
      <c r="D85" s="52">
        <f>D86</f>
        <v>17768.415000000001</v>
      </c>
      <c r="E85" s="52">
        <f>E86</f>
        <v>0</v>
      </c>
      <c r="F85" s="52">
        <f>F86</f>
        <v>17768.415000000001</v>
      </c>
      <c r="G85" s="52">
        <f>G86</f>
        <v>0</v>
      </c>
    </row>
    <row r="86" spans="1:7" x14ac:dyDescent="0.2">
      <c r="A86" s="9" t="s">
        <v>73</v>
      </c>
      <c r="B86" s="9">
        <v>1800000000</v>
      </c>
      <c r="C86" s="54">
        <v>120</v>
      </c>
      <c r="D86" s="52">
        <f>' Ведом 5'!F260+' Ведом 5'!F285</f>
        <v>17768.415000000001</v>
      </c>
      <c r="E86" s="52">
        <f>' Ведом 5'!G260+' Ведом 5'!G285</f>
        <v>0</v>
      </c>
      <c r="F86" s="52">
        <f>' Ведом 5'!H260+' Ведом 5'!H285</f>
        <v>17768.415000000001</v>
      </c>
      <c r="G86" s="52">
        <f>' Ведом 5'!I260+' Ведом 5'!I285</f>
        <v>0</v>
      </c>
    </row>
    <row r="87" spans="1:7" ht="25.5" x14ac:dyDescent="0.2">
      <c r="A87" s="46" t="s">
        <v>74</v>
      </c>
      <c r="B87" s="9">
        <v>1800000000</v>
      </c>
      <c r="C87" s="54">
        <v>200</v>
      </c>
      <c r="D87" s="52">
        <f>D88</f>
        <v>2101.212</v>
      </c>
      <c r="E87" s="52">
        <f>E88</f>
        <v>0</v>
      </c>
      <c r="F87" s="52">
        <f>F88</f>
        <v>2105.9169999999999</v>
      </c>
      <c r="G87" s="52">
        <f>G88</f>
        <v>0</v>
      </c>
    </row>
    <row r="88" spans="1:7" ht="25.5" x14ac:dyDescent="0.2">
      <c r="A88" s="9" t="s">
        <v>75</v>
      </c>
      <c r="B88" s="9">
        <v>1800000000</v>
      </c>
      <c r="C88" s="54">
        <v>240</v>
      </c>
      <c r="D88" s="52">
        <f>' Ведом 5'!F287+' Ведом 5'!F353</f>
        <v>2101.212</v>
      </c>
      <c r="E88" s="52">
        <f>' Ведом 5'!G287+' Ведом 5'!G353</f>
        <v>0</v>
      </c>
      <c r="F88" s="52">
        <f>' Ведом 5'!H287+' Ведом 5'!H353</f>
        <v>2105.9169999999999</v>
      </c>
      <c r="G88" s="52">
        <f>' Ведом 5'!I287+' Ведом 5'!I353</f>
        <v>0</v>
      </c>
    </row>
    <row r="89" spans="1:7" x14ac:dyDescent="0.2">
      <c r="A89" s="9" t="s">
        <v>120</v>
      </c>
      <c r="B89" s="9">
        <v>1800000000</v>
      </c>
      <c r="C89" s="54">
        <v>300</v>
      </c>
      <c r="D89" s="52">
        <f>D90</f>
        <v>2150.5920000000001</v>
      </c>
      <c r="E89" s="52">
        <f>E90</f>
        <v>0</v>
      </c>
      <c r="F89" s="52">
        <f>F90</f>
        <v>2150.5920000000001</v>
      </c>
      <c r="G89" s="52">
        <f>G90</f>
        <v>0</v>
      </c>
    </row>
    <row r="90" spans="1:7" x14ac:dyDescent="0.2">
      <c r="A90" s="9" t="s">
        <v>152</v>
      </c>
      <c r="B90" s="9">
        <v>1800000000</v>
      </c>
      <c r="C90" s="54">
        <v>310</v>
      </c>
      <c r="D90" s="52">
        <f>' Ведом 5'!F508</f>
        <v>2150.5920000000001</v>
      </c>
      <c r="E90" s="52">
        <f>' Ведом 5'!G508</f>
        <v>0</v>
      </c>
      <c r="F90" s="52">
        <f>' Ведом 5'!H508</f>
        <v>2150.5920000000001</v>
      </c>
      <c r="G90" s="52">
        <f>' Ведом 5'!I508</f>
        <v>0</v>
      </c>
    </row>
    <row r="91" spans="1:7" x14ac:dyDescent="0.2">
      <c r="A91" s="9" t="s">
        <v>76</v>
      </c>
      <c r="B91" s="9">
        <v>1800000000</v>
      </c>
      <c r="C91" s="54">
        <v>800</v>
      </c>
      <c r="D91" s="52">
        <f>D92</f>
        <v>161.00299999999999</v>
      </c>
      <c r="E91" s="52">
        <f>E92</f>
        <v>0</v>
      </c>
      <c r="F91" s="52">
        <f>F92</f>
        <v>161.00299999999999</v>
      </c>
      <c r="G91" s="52">
        <f>G92</f>
        <v>0</v>
      </c>
    </row>
    <row r="92" spans="1:7" x14ac:dyDescent="0.2">
      <c r="A92" s="9" t="s">
        <v>77</v>
      </c>
      <c r="B92" s="9">
        <v>1800000000</v>
      </c>
      <c r="C92" s="54">
        <v>850</v>
      </c>
      <c r="D92" s="52">
        <f>' Ведом 5'!F289+' Ведом 5'!F355</f>
        <v>161.00299999999999</v>
      </c>
      <c r="E92" s="52">
        <f>' Ведом 5'!G289+' Ведом 5'!G355</f>
        <v>0</v>
      </c>
      <c r="F92" s="52">
        <f>' Ведом 5'!H289+' Ведом 5'!H355</f>
        <v>161.00299999999999</v>
      </c>
      <c r="G92" s="52">
        <f>' Ведом 5'!I289+' Ведом 5'!I355</f>
        <v>0</v>
      </c>
    </row>
    <row r="93" spans="1:7" ht="25.5" x14ac:dyDescent="0.2">
      <c r="A93" s="57" t="s">
        <v>320</v>
      </c>
      <c r="B93" s="57">
        <f>' Ведом 5'!D290</f>
        <v>1900000000</v>
      </c>
      <c r="C93" s="60"/>
      <c r="D93" s="53">
        <f>D95+D97</f>
        <v>602.44100000000003</v>
      </c>
      <c r="E93" s="53">
        <f>E95+E97</f>
        <v>602.44100000000003</v>
      </c>
      <c r="F93" s="53">
        <f>F95+F97</f>
        <v>602.44100000000003</v>
      </c>
      <c r="G93" s="53">
        <f>G95+G97</f>
        <v>602.44100000000003</v>
      </c>
    </row>
    <row r="94" spans="1:7" ht="42.6" hidden="1" customHeight="1" x14ac:dyDescent="0.2">
      <c r="A94" s="9" t="s">
        <v>171</v>
      </c>
      <c r="B94" s="9"/>
      <c r="C94" s="54">
        <v>850</v>
      </c>
      <c r="D94" s="52">
        <f>' Ведом 5'!F118</f>
        <v>0</v>
      </c>
      <c r="E94" s="52">
        <f>' Ведом 5'!G118</f>
        <v>0</v>
      </c>
      <c r="F94" s="52">
        <f>' Ведом 5'!H118</f>
        <v>0</v>
      </c>
      <c r="G94" s="52">
        <f>' Ведом 5'!I118</f>
        <v>0</v>
      </c>
    </row>
    <row r="95" spans="1:7" ht="38.25" x14ac:dyDescent="0.2">
      <c r="A95" s="9" t="s">
        <v>72</v>
      </c>
      <c r="B95" s="9">
        <v>1900000000</v>
      </c>
      <c r="C95" s="54">
        <v>100</v>
      </c>
      <c r="D95" s="52">
        <f>D96</f>
        <v>537.89400000000001</v>
      </c>
      <c r="E95" s="52">
        <f>E96</f>
        <v>537.89400000000001</v>
      </c>
      <c r="F95" s="52">
        <f>F96</f>
        <v>537.89400000000001</v>
      </c>
      <c r="G95" s="52">
        <f>G96</f>
        <v>537.89400000000001</v>
      </c>
    </row>
    <row r="96" spans="1:7" x14ac:dyDescent="0.2">
      <c r="A96" s="9" t="s">
        <v>134</v>
      </c>
      <c r="B96" s="9">
        <v>1900000000</v>
      </c>
      <c r="C96" s="54">
        <v>110</v>
      </c>
      <c r="D96" s="52">
        <f>' Ведом 5'!F292</f>
        <v>537.89400000000001</v>
      </c>
      <c r="E96" s="52">
        <f>' Ведом 5'!G292</f>
        <v>537.89400000000001</v>
      </c>
      <c r="F96" s="52">
        <f>' Ведом 5'!H292</f>
        <v>537.89400000000001</v>
      </c>
      <c r="G96" s="52">
        <f>' Ведом 5'!I292</f>
        <v>537.89400000000001</v>
      </c>
    </row>
    <row r="97" spans="1:8" ht="25.5" x14ac:dyDescent="0.2">
      <c r="A97" s="9" t="s">
        <v>74</v>
      </c>
      <c r="B97" s="9">
        <v>1900000000</v>
      </c>
      <c r="C97" s="54">
        <v>200</v>
      </c>
      <c r="D97" s="52">
        <f>D98</f>
        <v>64.546999999999997</v>
      </c>
      <c r="E97" s="52">
        <f>E98</f>
        <v>64.546999999999997</v>
      </c>
      <c r="F97" s="52">
        <f>F98</f>
        <v>64.546999999999997</v>
      </c>
      <c r="G97" s="52">
        <f>G98</f>
        <v>64.546999999999997</v>
      </c>
    </row>
    <row r="98" spans="1:8" ht="25.5" x14ac:dyDescent="0.2">
      <c r="A98" s="9" t="s">
        <v>75</v>
      </c>
      <c r="B98" s="9">
        <v>1900000000</v>
      </c>
      <c r="C98" s="54">
        <v>240</v>
      </c>
      <c r="D98" s="52">
        <f>' Ведом 5'!F294</f>
        <v>64.546999999999997</v>
      </c>
      <c r="E98" s="52">
        <f>' Ведом 5'!G294</f>
        <v>64.546999999999997</v>
      </c>
      <c r="F98" s="52">
        <f>' Ведом 5'!H294</f>
        <v>64.546999999999997</v>
      </c>
      <c r="G98" s="52">
        <f>' Ведом 5'!I294</f>
        <v>64.546999999999997</v>
      </c>
    </row>
    <row r="99" spans="1:8" ht="25.5" x14ac:dyDescent="0.2">
      <c r="A99" s="47" t="s">
        <v>315</v>
      </c>
      <c r="B99" s="69">
        <f>' Ведом 5'!D479</f>
        <v>4100000000</v>
      </c>
      <c r="C99" s="70"/>
      <c r="D99" s="53">
        <f>D101</f>
        <v>182.65200000000002</v>
      </c>
      <c r="E99" s="53">
        <f>E101</f>
        <v>0</v>
      </c>
      <c r="F99" s="53">
        <f>F101</f>
        <v>0</v>
      </c>
      <c r="G99" s="53">
        <f>G101</f>
        <v>0</v>
      </c>
    </row>
    <row r="100" spans="1:8" ht="40.5" hidden="1" customHeight="1" x14ac:dyDescent="0.2">
      <c r="A100" s="46" t="s">
        <v>228</v>
      </c>
      <c r="B100" s="71"/>
      <c r="C100" s="72"/>
      <c r="D100" s="52"/>
      <c r="E100" s="52"/>
      <c r="F100" s="52"/>
      <c r="G100" s="52"/>
    </row>
    <row r="101" spans="1:8" ht="25.5" x14ac:dyDescent="0.2">
      <c r="A101" s="46" t="s">
        <v>101</v>
      </c>
      <c r="B101" s="71">
        <v>4100000000</v>
      </c>
      <c r="C101" s="72">
        <v>600</v>
      </c>
      <c r="D101" s="52">
        <f>D102</f>
        <v>182.65200000000002</v>
      </c>
      <c r="E101" s="52">
        <f>E102</f>
        <v>0</v>
      </c>
      <c r="F101" s="52">
        <f>F102</f>
        <v>0</v>
      </c>
      <c r="G101" s="52">
        <f>G102</f>
        <v>0</v>
      </c>
    </row>
    <row r="102" spans="1:8" ht="12" customHeight="1" x14ac:dyDescent="0.2">
      <c r="A102" s="46" t="s">
        <v>102</v>
      </c>
      <c r="B102" s="71">
        <v>4100000000</v>
      </c>
      <c r="C102" s="72">
        <v>620</v>
      </c>
      <c r="D102" s="52">
        <f>' Ведом 5'!F437+' Ведом 5'!F479</f>
        <v>182.65200000000002</v>
      </c>
      <c r="E102" s="52">
        <f>' Ведом 5'!G437+' Ведом 5'!G479</f>
        <v>0</v>
      </c>
      <c r="F102" s="52">
        <f>' Ведом 5'!H437+' Ведом 5'!H479</f>
        <v>0</v>
      </c>
      <c r="G102" s="52">
        <f>' Ведом 5'!I437+' Ведом 5'!I479</f>
        <v>0</v>
      </c>
    </row>
    <row r="103" spans="1:8" ht="38.25" hidden="1" x14ac:dyDescent="0.2">
      <c r="A103" s="47" t="s">
        <v>284</v>
      </c>
      <c r="B103" s="69">
        <v>4000000000</v>
      </c>
      <c r="C103" s="70"/>
      <c r="D103" s="53">
        <f>D104</f>
        <v>0</v>
      </c>
      <c r="E103" s="53">
        <f t="shared" ref="E103:G104" si="15">E104</f>
        <v>0</v>
      </c>
      <c r="F103" s="53">
        <f t="shared" si="15"/>
        <v>0</v>
      </c>
      <c r="G103" s="53">
        <f t="shared" si="15"/>
        <v>0</v>
      </c>
    </row>
    <row r="104" spans="1:8" ht="16.5" hidden="1" customHeight="1" x14ac:dyDescent="0.2">
      <c r="A104" s="46" t="s">
        <v>74</v>
      </c>
      <c r="B104" s="71">
        <v>4000000000</v>
      </c>
      <c r="C104" s="72">
        <v>200</v>
      </c>
      <c r="D104" s="52">
        <f>D105</f>
        <v>0</v>
      </c>
      <c r="E104" s="52">
        <f t="shared" si="15"/>
        <v>0</v>
      </c>
      <c r="F104" s="52">
        <f t="shared" si="15"/>
        <v>0</v>
      </c>
      <c r="G104" s="52">
        <f t="shared" si="15"/>
        <v>0</v>
      </c>
    </row>
    <row r="105" spans="1:8" ht="25.5" hidden="1" x14ac:dyDescent="0.2">
      <c r="A105" s="46" t="s">
        <v>75</v>
      </c>
      <c r="B105" s="71">
        <v>4000000000</v>
      </c>
      <c r="C105" s="72">
        <v>240</v>
      </c>
      <c r="D105" s="52">
        <v>0</v>
      </c>
      <c r="E105" s="52">
        <v>0</v>
      </c>
      <c r="F105" s="52">
        <v>0</v>
      </c>
      <c r="G105" s="52">
        <v>0</v>
      </c>
    </row>
    <row r="106" spans="1:8" ht="51" x14ac:dyDescent="0.2">
      <c r="A106" s="47" t="s">
        <v>319</v>
      </c>
      <c r="B106" s="69">
        <f>' Ведом 5'!D364</f>
        <v>4200000000</v>
      </c>
      <c r="C106" s="70"/>
      <c r="D106" s="53">
        <f t="shared" ref="D106:G107" si="16">D107</f>
        <v>102</v>
      </c>
      <c r="E106" s="53">
        <f t="shared" si="16"/>
        <v>0</v>
      </c>
      <c r="F106" s="53">
        <f t="shared" si="16"/>
        <v>80</v>
      </c>
      <c r="G106" s="53">
        <f t="shared" si="16"/>
        <v>0</v>
      </c>
    </row>
    <row r="107" spans="1:8" x14ac:dyDescent="0.2">
      <c r="A107" s="46" t="s">
        <v>120</v>
      </c>
      <c r="B107" s="71">
        <v>4200000000</v>
      </c>
      <c r="C107" s="72">
        <v>300</v>
      </c>
      <c r="D107" s="52">
        <f t="shared" si="16"/>
        <v>102</v>
      </c>
      <c r="E107" s="52">
        <f t="shared" si="16"/>
        <v>0</v>
      </c>
      <c r="F107" s="52">
        <f t="shared" si="16"/>
        <v>80</v>
      </c>
      <c r="G107" s="52">
        <f t="shared" si="16"/>
        <v>0</v>
      </c>
    </row>
    <row r="108" spans="1:8" x14ac:dyDescent="0.2">
      <c r="A108" s="46" t="s">
        <v>233</v>
      </c>
      <c r="B108" s="71">
        <v>4200000000</v>
      </c>
      <c r="C108" s="72">
        <v>360</v>
      </c>
      <c r="D108" s="52">
        <f>' Ведом 5'!F366</f>
        <v>102</v>
      </c>
      <c r="E108" s="52">
        <f>' Ведом 5'!G366</f>
        <v>0</v>
      </c>
      <c r="F108" s="52">
        <f>' Ведом 5'!H366</f>
        <v>80</v>
      </c>
      <c r="G108" s="52">
        <f>' Ведом 5'!I366</f>
        <v>0</v>
      </c>
    </row>
    <row r="109" spans="1:8" ht="25.5" x14ac:dyDescent="0.2">
      <c r="A109" s="47" t="str">
        <f>' Ведом 5'!B233</f>
        <v>Муниципальная программа "Поддержка социально ориентированных некоммерческих организаций в муниципальном районе Клявлинский" на 2019-2027 годы</v>
      </c>
      <c r="B109" s="69">
        <f>' Ведом 5'!D233</f>
        <v>4300000000</v>
      </c>
      <c r="C109" s="70"/>
      <c r="D109" s="53">
        <f t="shared" ref="D109:G110" si="17">D110</f>
        <v>50</v>
      </c>
      <c r="E109" s="53">
        <f t="shared" si="17"/>
        <v>0</v>
      </c>
      <c r="F109" s="53">
        <f t="shared" si="17"/>
        <v>50</v>
      </c>
      <c r="G109" s="53">
        <f t="shared" si="17"/>
        <v>0</v>
      </c>
    </row>
    <row r="110" spans="1:8" ht="25.5" x14ac:dyDescent="0.2">
      <c r="A110" s="46" t="s">
        <v>101</v>
      </c>
      <c r="B110" s="71">
        <v>4300000000</v>
      </c>
      <c r="C110" s="72">
        <v>600</v>
      </c>
      <c r="D110" s="52">
        <f t="shared" si="17"/>
        <v>50</v>
      </c>
      <c r="E110" s="52">
        <f t="shared" si="17"/>
        <v>0</v>
      </c>
      <c r="F110" s="52">
        <f t="shared" si="17"/>
        <v>50</v>
      </c>
      <c r="G110" s="52">
        <f t="shared" si="17"/>
        <v>0</v>
      </c>
    </row>
    <row r="111" spans="1:8" ht="12" customHeight="1" x14ac:dyDescent="0.2">
      <c r="A111" s="46" t="s">
        <v>102</v>
      </c>
      <c r="B111" s="71">
        <v>4300000000</v>
      </c>
      <c r="C111" s="72">
        <v>620</v>
      </c>
      <c r="D111" s="52">
        <f>' Ведом 5'!F235</f>
        <v>50</v>
      </c>
      <c r="E111" s="52">
        <f>' Ведом 5'!G235</f>
        <v>0</v>
      </c>
      <c r="F111" s="52">
        <f>' Ведом 5'!H235</f>
        <v>50</v>
      </c>
      <c r="G111" s="52">
        <f>' Ведом 5'!I235</f>
        <v>0</v>
      </c>
    </row>
    <row r="112" spans="1:8" s="63" customFormat="1" ht="25.5" hidden="1" x14ac:dyDescent="0.2">
      <c r="A112" s="47" t="s">
        <v>293</v>
      </c>
      <c r="B112" s="69">
        <v>4400000000</v>
      </c>
      <c r="C112" s="70"/>
      <c r="D112" s="53">
        <f>D113</f>
        <v>0</v>
      </c>
      <c r="E112" s="53">
        <f t="shared" ref="E112:G113" si="18">E113</f>
        <v>0</v>
      </c>
      <c r="F112" s="53">
        <f t="shared" si="18"/>
        <v>0</v>
      </c>
      <c r="G112" s="53">
        <f t="shared" si="18"/>
        <v>0</v>
      </c>
      <c r="H112" s="117"/>
    </row>
    <row r="113" spans="1:8" hidden="1" x14ac:dyDescent="0.2">
      <c r="A113" s="9" t="s">
        <v>120</v>
      </c>
      <c r="B113" s="71">
        <v>4400000000</v>
      </c>
      <c r="C113" s="72">
        <v>300</v>
      </c>
      <c r="D113" s="52">
        <f>D114</f>
        <v>0</v>
      </c>
      <c r="E113" s="52">
        <f t="shared" si="18"/>
        <v>0</v>
      </c>
      <c r="F113" s="52">
        <f t="shared" si="18"/>
        <v>0</v>
      </c>
      <c r="G113" s="52">
        <f t="shared" si="18"/>
        <v>0</v>
      </c>
    </row>
    <row r="114" spans="1:8" hidden="1" x14ac:dyDescent="0.2">
      <c r="A114" s="9" t="s">
        <v>121</v>
      </c>
      <c r="B114" s="71">
        <v>4400000000</v>
      </c>
      <c r="C114" s="72">
        <v>320</v>
      </c>
      <c r="D114" s="52">
        <f>' Ведом 5'!F208</f>
        <v>0</v>
      </c>
      <c r="E114" s="52">
        <f>' Ведом 5'!G208</f>
        <v>0</v>
      </c>
      <c r="F114" s="52">
        <f>' Ведом 5'!H208</f>
        <v>0</v>
      </c>
      <c r="G114" s="52">
        <f>' Ведом 5'!I208</f>
        <v>0</v>
      </c>
    </row>
    <row r="115" spans="1:8" s="63" customFormat="1" ht="25.5" x14ac:dyDescent="0.2">
      <c r="A115" s="57" t="s">
        <v>325</v>
      </c>
      <c r="B115" s="69">
        <v>4700000000</v>
      </c>
      <c r="C115" s="70"/>
      <c r="D115" s="53">
        <f>D116</f>
        <v>2835.3090000000002</v>
      </c>
      <c r="E115" s="53">
        <f t="shared" ref="E115:G116" si="19">E116</f>
        <v>0</v>
      </c>
      <c r="F115" s="53">
        <f t="shared" si="19"/>
        <v>3002.6930000000002</v>
      </c>
      <c r="G115" s="53">
        <f t="shared" si="19"/>
        <v>0</v>
      </c>
      <c r="H115" s="117"/>
    </row>
    <row r="116" spans="1:8" ht="25.5" x14ac:dyDescent="0.2">
      <c r="A116" s="46" t="s">
        <v>101</v>
      </c>
      <c r="B116" s="71">
        <v>4700000000</v>
      </c>
      <c r="C116" s="72">
        <v>600</v>
      </c>
      <c r="D116" s="52">
        <f>D117</f>
        <v>2835.3090000000002</v>
      </c>
      <c r="E116" s="52">
        <f t="shared" si="19"/>
        <v>0</v>
      </c>
      <c r="F116" s="52">
        <f t="shared" si="19"/>
        <v>3002.6930000000002</v>
      </c>
      <c r="G116" s="52">
        <f t="shared" si="19"/>
        <v>0</v>
      </c>
    </row>
    <row r="117" spans="1:8" x14ac:dyDescent="0.2">
      <c r="A117" s="46" t="s">
        <v>102</v>
      </c>
      <c r="B117" s="71">
        <v>4700000000</v>
      </c>
      <c r="C117" s="72">
        <v>620</v>
      </c>
      <c r="D117" s="52">
        <f>' Ведом 5'!F257</f>
        <v>2835.3090000000002</v>
      </c>
      <c r="E117" s="52">
        <f>' Ведом 5'!G257</f>
        <v>0</v>
      </c>
      <c r="F117" s="52">
        <f>' Ведом 5'!H257</f>
        <v>3002.6930000000002</v>
      </c>
      <c r="G117" s="52">
        <f>' Ведом 5'!I257</f>
        <v>0</v>
      </c>
    </row>
    <row r="118" spans="1:8" s="63" customFormat="1" ht="38.25" x14ac:dyDescent="0.2">
      <c r="A118" s="47" t="s">
        <v>307</v>
      </c>
      <c r="B118" s="85">
        <v>4800000000</v>
      </c>
      <c r="C118" s="70"/>
      <c r="D118" s="53">
        <f>D121+D119</f>
        <v>3538.3370000000004</v>
      </c>
      <c r="E118" s="53">
        <f t="shared" ref="E118:G118" si="20">E121+E119</f>
        <v>0</v>
      </c>
      <c r="F118" s="53">
        <f t="shared" si="20"/>
        <v>3538.3370000000004</v>
      </c>
      <c r="G118" s="53">
        <f t="shared" si="20"/>
        <v>0</v>
      </c>
      <c r="H118" s="117"/>
    </row>
    <row r="119" spans="1:8" s="63" customFormat="1" ht="25.5" x14ac:dyDescent="0.2">
      <c r="A119" s="9" t="s">
        <v>74</v>
      </c>
      <c r="B119" s="87">
        <v>4800000000</v>
      </c>
      <c r="C119" s="72">
        <v>200</v>
      </c>
      <c r="D119" s="52">
        <f>D120</f>
        <v>329.02800000000002</v>
      </c>
      <c r="E119" s="52">
        <f t="shared" ref="E119:G119" si="21">E120</f>
        <v>0</v>
      </c>
      <c r="F119" s="52">
        <f t="shared" si="21"/>
        <v>329.02800000000002</v>
      </c>
      <c r="G119" s="52">
        <f t="shared" si="21"/>
        <v>0</v>
      </c>
      <c r="H119" s="117"/>
    </row>
    <row r="120" spans="1:8" s="63" customFormat="1" ht="25.5" x14ac:dyDescent="0.2">
      <c r="A120" s="9" t="s">
        <v>75</v>
      </c>
      <c r="B120" s="87">
        <v>4800000000</v>
      </c>
      <c r="C120" s="72">
        <v>240</v>
      </c>
      <c r="D120" s="52">
        <f>' Ведом 5'!F369</f>
        <v>329.02800000000002</v>
      </c>
      <c r="E120" s="52">
        <f>' Ведом 5'!G369</f>
        <v>0</v>
      </c>
      <c r="F120" s="52">
        <f>' Ведом 5'!H369</f>
        <v>329.02800000000002</v>
      </c>
      <c r="G120" s="52">
        <f>' Ведом 5'!I369</f>
        <v>0</v>
      </c>
      <c r="H120" s="117"/>
    </row>
    <row r="121" spans="1:8" ht="25.5" x14ac:dyDescent="0.2">
      <c r="A121" s="46" t="s">
        <v>101</v>
      </c>
      <c r="B121" s="87">
        <v>4800000000</v>
      </c>
      <c r="C121" s="72">
        <v>600</v>
      </c>
      <c r="D121" s="52">
        <f>D122</f>
        <v>3209.3090000000002</v>
      </c>
      <c r="E121" s="52">
        <f t="shared" ref="E121:G121" si="22">E122</f>
        <v>0</v>
      </c>
      <c r="F121" s="52">
        <f t="shared" si="22"/>
        <v>3209.3090000000002</v>
      </c>
      <c r="G121" s="52">
        <f t="shared" si="22"/>
        <v>0</v>
      </c>
    </row>
    <row r="122" spans="1:8" ht="16.5" customHeight="1" x14ac:dyDescent="0.2">
      <c r="A122" s="46" t="s">
        <v>102</v>
      </c>
      <c r="B122" s="87">
        <v>4800000000</v>
      </c>
      <c r="C122" s="72">
        <v>620</v>
      </c>
      <c r="D122" s="52">
        <f>' Ведом 5'!F166+' Ведом 5'!F297</f>
        <v>3209.3090000000002</v>
      </c>
      <c r="E122" s="52">
        <f>' Ведом 5'!G166+' Ведом 5'!G297</f>
        <v>0</v>
      </c>
      <c r="F122" s="52">
        <f>' Ведом 5'!H166+' Ведом 5'!H297</f>
        <v>3209.3090000000002</v>
      </c>
      <c r="G122" s="52">
        <f>' Ведом 5'!I166+' Ведом 5'!I297</f>
        <v>0</v>
      </c>
    </row>
    <row r="123" spans="1:8" s="63" customFormat="1" ht="40.5" customHeight="1" x14ac:dyDescent="0.2">
      <c r="A123" s="47" t="s">
        <v>321</v>
      </c>
      <c r="B123" s="85">
        <v>4900000000</v>
      </c>
      <c r="C123" s="70"/>
      <c r="D123" s="53">
        <f>D124+D126</f>
        <v>1413.732</v>
      </c>
      <c r="E123" s="53">
        <f t="shared" ref="E123:G123" si="23">E124+E126</f>
        <v>0</v>
      </c>
      <c r="F123" s="53">
        <f t="shared" si="23"/>
        <v>1413.732</v>
      </c>
      <c r="G123" s="53">
        <f t="shared" si="23"/>
        <v>0</v>
      </c>
      <c r="H123" s="117"/>
    </row>
    <row r="124" spans="1:8" s="3" customFormat="1" ht="38.25" x14ac:dyDescent="0.2">
      <c r="A124" s="9" t="s">
        <v>72</v>
      </c>
      <c r="B124" s="87">
        <v>4900000000</v>
      </c>
      <c r="C124" s="72">
        <v>100</v>
      </c>
      <c r="D124" s="52">
        <f>D125</f>
        <v>1395.232</v>
      </c>
      <c r="E124" s="52">
        <f t="shared" ref="E124:G124" si="24">E125</f>
        <v>0</v>
      </c>
      <c r="F124" s="52">
        <f t="shared" si="24"/>
        <v>1395.232</v>
      </c>
      <c r="G124" s="52">
        <f t="shared" si="24"/>
        <v>0</v>
      </c>
      <c r="H124" s="16"/>
    </row>
    <row r="125" spans="1:8" s="3" customFormat="1" x14ac:dyDescent="0.2">
      <c r="A125" s="9" t="s">
        <v>73</v>
      </c>
      <c r="B125" s="87">
        <v>4900000000</v>
      </c>
      <c r="C125" s="72">
        <v>120</v>
      </c>
      <c r="D125" s="52">
        <f>' Ведом 5'!F540</f>
        <v>1395.232</v>
      </c>
      <c r="E125" s="52">
        <f>' Ведом 5'!G540</f>
        <v>0</v>
      </c>
      <c r="F125" s="52">
        <f>' Ведом 5'!H540</f>
        <v>1395.232</v>
      </c>
      <c r="G125" s="52">
        <f>' Ведом 5'!I540</f>
        <v>0</v>
      </c>
      <c r="H125" s="16"/>
    </row>
    <row r="126" spans="1:8" ht="25.5" x14ac:dyDescent="0.2">
      <c r="A126" s="46" t="s">
        <v>74</v>
      </c>
      <c r="B126" s="87">
        <v>4900000000</v>
      </c>
      <c r="C126" s="72">
        <v>200</v>
      </c>
      <c r="D126" s="52">
        <f>D127</f>
        <v>18.5</v>
      </c>
      <c r="E126" s="52">
        <f t="shared" ref="E126:G126" si="25">E127</f>
        <v>0</v>
      </c>
      <c r="F126" s="52">
        <f t="shared" si="25"/>
        <v>18.5</v>
      </c>
      <c r="G126" s="52">
        <f t="shared" si="25"/>
        <v>0</v>
      </c>
    </row>
    <row r="127" spans="1:8" ht="25.5" x14ac:dyDescent="0.2">
      <c r="A127" s="46" t="s">
        <v>75</v>
      </c>
      <c r="B127" s="87">
        <v>4900000000</v>
      </c>
      <c r="C127" s="72">
        <v>240</v>
      </c>
      <c r="D127" s="52">
        <f>' Ведом 5'!F542</f>
        <v>18.5</v>
      </c>
      <c r="E127" s="52"/>
      <c r="F127" s="52">
        <f>' Ведом 5'!H542</f>
        <v>18.5</v>
      </c>
      <c r="G127" s="52"/>
    </row>
    <row r="128" spans="1:8" s="16" customFormat="1" ht="24" hidden="1" customHeight="1" x14ac:dyDescent="0.2">
      <c r="A128" s="46" t="s">
        <v>261</v>
      </c>
      <c r="B128" s="71" t="s">
        <v>254</v>
      </c>
      <c r="C128" s="72"/>
      <c r="D128" s="52">
        <f>D129</f>
        <v>0</v>
      </c>
      <c r="E128" s="52">
        <f t="shared" ref="E128:G128" si="26">E129</f>
        <v>0</v>
      </c>
      <c r="F128" s="52">
        <f t="shared" si="26"/>
        <v>0</v>
      </c>
      <c r="G128" s="52">
        <f t="shared" si="26"/>
        <v>0</v>
      </c>
    </row>
    <row r="129" spans="1:11" s="16" customFormat="1" hidden="1" x14ac:dyDescent="0.2">
      <c r="A129" s="46" t="s">
        <v>120</v>
      </c>
      <c r="B129" s="71" t="s">
        <v>254</v>
      </c>
      <c r="C129" s="72">
        <v>300</v>
      </c>
      <c r="D129" s="52">
        <f>D130</f>
        <v>0</v>
      </c>
      <c r="E129" s="52">
        <f>E130</f>
        <v>0</v>
      </c>
      <c r="F129" s="52">
        <f>F130</f>
        <v>0</v>
      </c>
      <c r="G129" s="52">
        <f>G130</f>
        <v>0</v>
      </c>
    </row>
    <row r="130" spans="1:11" s="16" customFormat="1" hidden="1" x14ac:dyDescent="0.2">
      <c r="A130" s="46" t="s">
        <v>121</v>
      </c>
      <c r="B130" s="71" t="s">
        <v>254</v>
      </c>
      <c r="C130" s="72">
        <v>320</v>
      </c>
      <c r="D130" s="52">
        <f>' Ведом 5'!F222</f>
        <v>0</v>
      </c>
      <c r="E130" s="52">
        <f>' Ведом 5'!G222</f>
        <v>0</v>
      </c>
      <c r="F130" s="52">
        <f>' Ведом 5'!H222</f>
        <v>0</v>
      </c>
      <c r="G130" s="52">
        <f>' Ведом 5'!I222</f>
        <v>0</v>
      </c>
    </row>
    <row r="131" spans="1:11" s="16" customFormat="1" ht="25.5" hidden="1" x14ac:dyDescent="0.2">
      <c r="A131" s="46" t="s">
        <v>262</v>
      </c>
      <c r="B131" s="71" t="s">
        <v>255</v>
      </c>
      <c r="C131" s="72"/>
      <c r="D131" s="52" t="e">
        <f t="shared" ref="D131:G132" si="27">D132</f>
        <v>#REF!</v>
      </c>
      <c r="E131" s="52" t="e">
        <f t="shared" si="27"/>
        <v>#REF!</v>
      </c>
      <c r="F131" s="52" t="e">
        <f t="shared" si="27"/>
        <v>#REF!</v>
      </c>
      <c r="G131" s="52" t="e">
        <f t="shared" si="27"/>
        <v>#REF!</v>
      </c>
    </row>
    <row r="132" spans="1:11" s="16" customFormat="1" ht="25.5" hidden="1" x14ac:dyDescent="0.2">
      <c r="A132" s="46" t="s">
        <v>74</v>
      </c>
      <c r="B132" s="71" t="s">
        <v>255</v>
      </c>
      <c r="C132" s="72">
        <v>200</v>
      </c>
      <c r="D132" s="52" t="e">
        <f t="shared" si="27"/>
        <v>#REF!</v>
      </c>
      <c r="E132" s="52" t="e">
        <f t="shared" si="27"/>
        <v>#REF!</v>
      </c>
      <c r="F132" s="52" t="e">
        <f t="shared" si="27"/>
        <v>#REF!</v>
      </c>
      <c r="G132" s="52" t="e">
        <f t="shared" si="27"/>
        <v>#REF!</v>
      </c>
    </row>
    <row r="133" spans="1:11" s="16" customFormat="1" ht="25.5" hidden="1" x14ac:dyDescent="0.2">
      <c r="A133" s="46" t="s">
        <v>75</v>
      </c>
      <c r="B133" s="71" t="s">
        <v>255</v>
      </c>
      <c r="C133" s="72">
        <v>240</v>
      </c>
      <c r="D133" s="52" t="e">
        <f>' Ведом 5'!#REF!</f>
        <v>#REF!</v>
      </c>
      <c r="E133" s="52" t="e">
        <f>' Ведом 5'!#REF!</f>
        <v>#REF!</v>
      </c>
      <c r="F133" s="52" t="e">
        <f>' Ведом 5'!#REF!</f>
        <v>#REF!</v>
      </c>
      <c r="G133" s="52" t="e">
        <f>' Ведом 5'!#REF!</f>
        <v>#REF!</v>
      </c>
    </row>
    <row r="134" spans="1:11" s="16" customFormat="1" ht="25.5" hidden="1" x14ac:dyDescent="0.2">
      <c r="A134" s="46" t="s">
        <v>263</v>
      </c>
      <c r="B134" s="71" t="s">
        <v>256</v>
      </c>
      <c r="C134" s="72"/>
      <c r="D134" s="52">
        <f t="shared" ref="D134:G135" si="28">D135</f>
        <v>0</v>
      </c>
      <c r="E134" s="52">
        <f t="shared" si="28"/>
        <v>0</v>
      </c>
      <c r="F134" s="52">
        <f t="shared" si="28"/>
        <v>0</v>
      </c>
      <c r="G134" s="52">
        <f t="shared" si="28"/>
        <v>0</v>
      </c>
    </row>
    <row r="135" spans="1:11" s="16" customFormat="1" ht="25.5" hidden="1" x14ac:dyDescent="0.2">
      <c r="A135" s="46" t="s">
        <v>74</v>
      </c>
      <c r="B135" s="71" t="s">
        <v>256</v>
      </c>
      <c r="C135" s="72">
        <v>200</v>
      </c>
      <c r="D135" s="52">
        <f t="shared" si="28"/>
        <v>0</v>
      </c>
      <c r="E135" s="52">
        <f t="shared" si="28"/>
        <v>0</v>
      </c>
      <c r="F135" s="52">
        <f t="shared" si="28"/>
        <v>0</v>
      </c>
      <c r="G135" s="52">
        <f t="shared" si="28"/>
        <v>0</v>
      </c>
    </row>
    <row r="136" spans="1:11" s="16" customFormat="1" ht="25.5" hidden="1" x14ac:dyDescent="0.2">
      <c r="A136" s="46" t="s">
        <v>75</v>
      </c>
      <c r="B136" s="71" t="s">
        <v>256</v>
      </c>
      <c r="C136" s="72">
        <v>240</v>
      </c>
      <c r="D136" s="52"/>
      <c r="E136" s="52">
        <f>' Ведом 5'!G117</f>
        <v>0</v>
      </c>
      <c r="F136" s="52"/>
      <c r="G136" s="52">
        <f>' Ведом 5'!I117</f>
        <v>0</v>
      </c>
    </row>
    <row r="137" spans="1:11" s="16" customFormat="1" ht="25.5" hidden="1" x14ac:dyDescent="0.2">
      <c r="A137" s="46" t="s">
        <v>260</v>
      </c>
      <c r="B137" s="71" t="s">
        <v>259</v>
      </c>
      <c r="C137" s="72"/>
      <c r="D137" s="52" t="e">
        <f t="shared" ref="D137:G138" si="29">D138</f>
        <v>#REF!</v>
      </c>
      <c r="E137" s="52" t="e">
        <f t="shared" si="29"/>
        <v>#REF!</v>
      </c>
      <c r="F137" s="52" t="e">
        <f t="shared" si="29"/>
        <v>#REF!</v>
      </c>
      <c r="G137" s="52" t="e">
        <f t="shared" si="29"/>
        <v>#REF!</v>
      </c>
    </row>
    <row r="138" spans="1:11" s="16" customFormat="1" ht="25.5" hidden="1" x14ac:dyDescent="0.2">
      <c r="A138" s="46" t="s">
        <v>74</v>
      </c>
      <c r="B138" s="71" t="s">
        <v>259</v>
      </c>
      <c r="C138" s="72">
        <v>200</v>
      </c>
      <c r="D138" s="52" t="e">
        <f t="shared" si="29"/>
        <v>#REF!</v>
      </c>
      <c r="E138" s="52" t="e">
        <f t="shared" si="29"/>
        <v>#REF!</v>
      </c>
      <c r="F138" s="52" t="e">
        <f t="shared" si="29"/>
        <v>#REF!</v>
      </c>
      <c r="G138" s="52" t="e">
        <f t="shared" si="29"/>
        <v>#REF!</v>
      </c>
    </row>
    <row r="139" spans="1:11" s="16" customFormat="1" ht="25.5" hidden="1" x14ac:dyDescent="0.2">
      <c r="A139" s="46" t="s">
        <v>75</v>
      </c>
      <c r="B139" s="71" t="s">
        <v>259</v>
      </c>
      <c r="C139" s="72">
        <v>240</v>
      </c>
      <c r="D139" s="52" t="e">
        <f>' Ведом 5'!#REF!</f>
        <v>#REF!</v>
      </c>
      <c r="E139" s="52" t="e">
        <f>' Ведом 5'!#REF!</f>
        <v>#REF!</v>
      </c>
      <c r="F139" s="52" t="e">
        <f>' Ведом 5'!#REF!</f>
        <v>#REF!</v>
      </c>
      <c r="G139" s="52" t="e">
        <f>' Ведом 5'!#REF!</f>
        <v>#REF!</v>
      </c>
    </row>
    <row r="140" spans="1:11" s="16" customFormat="1" hidden="1" x14ac:dyDescent="0.2">
      <c r="A140" s="46" t="s">
        <v>264</v>
      </c>
      <c r="B140" s="71" t="s">
        <v>257</v>
      </c>
      <c r="C140" s="72"/>
      <c r="D140" s="52">
        <f>D141+D143</f>
        <v>0</v>
      </c>
      <c r="E140" s="52">
        <f t="shared" ref="E140:G140" si="30">E141+E143</f>
        <v>0</v>
      </c>
      <c r="F140" s="52">
        <f t="shared" si="30"/>
        <v>1819.104</v>
      </c>
      <c r="G140" s="52">
        <f t="shared" si="30"/>
        <v>1819.104</v>
      </c>
    </row>
    <row r="141" spans="1:11" s="16" customFormat="1" ht="25.5" hidden="1" x14ac:dyDescent="0.2">
      <c r="A141" s="46" t="s">
        <v>101</v>
      </c>
      <c r="B141" s="71" t="s">
        <v>257</v>
      </c>
      <c r="C141" s="72">
        <v>600</v>
      </c>
      <c r="D141" s="52">
        <f t="shared" ref="D141:G141" si="31">D142</f>
        <v>0</v>
      </c>
      <c r="E141" s="52">
        <f t="shared" si="31"/>
        <v>0</v>
      </c>
      <c r="F141" s="52">
        <f t="shared" si="31"/>
        <v>1819.104</v>
      </c>
      <c r="G141" s="52">
        <f t="shared" si="31"/>
        <v>1819.104</v>
      </c>
      <c r="K141" s="16" t="s">
        <v>7</v>
      </c>
    </row>
    <row r="142" spans="1:11" s="16" customFormat="1" hidden="1" x14ac:dyDescent="0.2">
      <c r="A142" s="46" t="s">
        <v>102</v>
      </c>
      <c r="B142" s="71" t="s">
        <v>257</v>
      </c>
      <c r="C142" s="72">
        <v>620</v>
      </c>
      <c r="D142" s="52"/>
      <c r="E142" s="52"/>
      <c r="F142" s="52">
        <f>' Ведом 5'!H491+' Ведом 5'!H495</f>
        <v>1819.104</v>
      </c>
      <c r="G142" s="52">
        <f>' Ведом 5'!I491+' Ведом 5'!I495</f>
        <v>1819.104</v>
      </c>
    </row>
    <row r="143" spans="1:11" s="16" customFormat="1" ht="25.5" hidden="1" x14ac:dyDescent="0.2">
      <c r="A143" s="46" t="s">
        <v>181</v>
      </c>
      <c r="B143" s="71" t="s">
        <v>257</v>
      </c>
      <c r="C143" s="72">
        <v>400</v>
      </c>
      <c r="D143" s="52">
        <f>D144</f>
        <v>0</v>
      </c>
      <c r="E143" s="52">
        <f t="shared" ref="E143:G143" si="32">E144</f>
        <v>0</v>
      </c>
      <c r="F143" s="52">
        <f t="shared" si="32"/>
        <v>0</v>
      </c>
      <c r="G143" s="52">
        <f t="shared" si="32"/>
        <v>0</v>
      </c>
    </row>
    <row r="144" spans="1:11" s="16" customFormat="1" hidden="1" x14ac:dyDescent="0.2">
      <c r="A144" s="46" t="s">
        <v>182</v>
      </c>
      <c r="B144" s="71" t="s">
        <v>257</v>
      </c>
      <c r="C144" s="72">
        <v>410</v>
      </c>
      <c r="D144" s="52">
        <f>' Ведом 5'!F486</f>
        <v>0</v>
      </c>
      <c r="E144" s="52">
        <f>' Ведом 5'!G486</f>
        <v>0</v>
      </c>
      <c r="F144" s="52">
        <f>' Ведом 5'!H486</f>
        <v>0</v>
      </c>
      <c r="G144" s="52">
        <f>' Ведом 5'!I486</f>
        <v>0</v>
      </c>
    </row>
    <row r="145" spans="1:8" s="16" customFormat="1" ht="25.5" hidden="1" x14ac:dyDescent="0.2">
      <c r="A145" s="46" t="s">
        <v>265</v>
      </c>
      <c r="B145" s="71" t="s">
        <v>258</v>
      </c>
      <c r="C145" s="72"/>
      <c r="D145" s="52">
        <f t="shared" ref="D145:G146" si="33">D146</f>
        <v>0</v>
      </c>
      <c r="E145" s="52">
        <f t="shared" si="33"/>
        <v>0</v>
      </c>
      <c r="F145" s="52">
        <f t="shared" si="33"/>
        <v>0</v>
      </c>
      <c r="G145" s="52">
        <f t="shared" si="33"/>
        <v>0</v>
      </c>
    </row>
    <row r="146" spans="1:8" ht="25.5" hidden="1" x14ac:dyDescent="0.2">
      <c r="A146" s="46" t="s">
        <v>101</v>
      </c>
      <c r="B146" s="71" t="s">
        <v>258</v>
      </c>
      <c r="C146" s="72">
        <v>600</v>
      </c>
      <c r="D146" s="52">
        <f t="shared" si="33"/>
        <v>0</v>
      </c>
      <c r="E146" s="52">
        <f t="shared" si="33"/>
        <v>0</v>
      </c>
      <c r="F146" s="52">
        <f t="shared" si="33"/>
        <v>0</v>
      </c>
      <c r="G146" s="52">
        <f t="shared" si="33"/>
        <v>0</v>
      </c>
    </row>
    <row r="147" spans="1:8" hidden="1" x14ac:dyDescent="0.2">
      <c r="A147" s="46" t="s">
        <v>102</v>
      </c>
      <c r="B147" s="71" t="s">
        <v>258</v>
      </c>
      <c r="C147" s="72">
        <v>620</v>
      </c>
      <c r="D147" s="52">
        <f>' Ведом 5'!F204</f>
        <v>0</v>
      </c>
      <c r="E147" s="52">
        <f>' Ведом 5'!G204</f>
        <v>0</v>
      </c>
      <c r="F147" s="52">
        <f>' Ведом 5'!H204</f>
        <v>0</v>
      </c>
      <c r="G147" s="52">
        <f>' Ведом 5'!I204</f>
        <v>0</v>
      </c>
    </row>
    <row r="148" spans="1:8" x14ac:dyDescent="0.2">
      <c r="A148" s="169" t="s">
        <v>268</v>
      </c>
      <c r="B148" s="170"/>
      <c r="C148" s="171"/>
      <c r="D148" s="53">
        <f>' Ведом 5'!F543</f>
        <v>6707.1540000000005</v>
      </c>
      <c r="E148" s="53"/>
      <c r="F148" s="53">
        <f>' Ведом 5'!H543</f>
        <v>12307.154</v>
      </c>
      <c r="G148" s="53"/>
    </row>
    <row r="149" spans="1:8" ht="12.75" customHeight="1" x14ac:dyDescent="0.2">
      <c r="A149" s="172" t="s">
        <v>6</v>
      </c>
      <c r="B149" s="173"/>
      <c r="C149" s="174"/>
      <c r="D149" s="53">
        <f>D148+D118+D115+D109+D106+D99+D84+D79+D72+D63+D60+D55+D52+D49+D46+D43+D36+D25+D13+D123+D93+D69+D66</f>
        <v>273547.66200000001</v>
      </c>
      <c r="E149" s="53">
        <f t="shared" ref="E149:G149" si="34">E148+E118+E115+E109+E106+E99+E84+E79+E72+E63+E60+E55+E52+E49+E46+E43+E36+E25+E13+E123+E93+E69+E66</f>
        <v>45061.712999999996</v>
      </c>
      <c r="F149" s="53">
        <f t="shared" si="34"/>
        <v>267429.37</v>
      </c>
      <c r="G149" s="53">
        <f t="shared" si="34"/>
        <v>38512.804000000004</v>
      </c>
      <c r="H149" s="16" t="s">
        <v>357</v>
      </c>
    </row>
    <row r="150" spans="1:8" hidden="1" x14ac:dyDescent="0.2">
      <c r="A150" s="21" t="s">
        <v>158</v>
      </c>
      <c r="B150" s="21"/>
      <c r="C150" s="21"/>
      <c r="D150" s="17">
        <v>0</v>
      </c>
      <c r="E150" s="17">
        <v>0</v>
      </c>
    </row>
    <row r="151" spans="1:8" hidden="1" x14ac:dyDescent="0.2">
      <c r="A151" s="20" t="s">
        <v>158</v>
      </c>
      <c r="B151" s="20"/>
      <c r="C151" s="20"/>
      <c r="D151" s="6">
        <v>0</v>
      </c>
      <c r="E151" s="6">
        <v>0</v>
      </c>
    </row>
    <row r="152" spans="1:8" hidden="1" x14ac:dyDescent="0.2">
      <c r="A152" s="20" t="s">
        <v>158</v>
      </c>
      <c r="B152" s="20"/>
      <c r="C152" s="20"/>
      <c r="D152" s="6">
        <v>0</v>
      </c>
      <c r="E152" s="6">
        <v>0</v>
      </c>
    </row>
    <row r="153" spans="1:8" hidden="1" x14ac:dyDescent="0.2">
      <c r="A153" s="20" t="s">
        <v>158</v>
      </c>
      <c r="B153" s="20"/>
      <c r="C153" s="20"/>
      <c r="D153" s="6">
        <v>0</v>
      </c>
      <c r="E153" s="6">
        <v>0</v>
      </c>
    </row>
    <row r="154" spans="1:8" hidden="1" x14ac:dyDescent="0.2">
      <c r="A154" s="20" t="s">
        <v>158</v>
      </c>
      <c r="B154" s="20"/>
      <c r="C154" s="20"/>
      <c r="D154" s="6">
        <v>0</v>
      </c>
      <c r="E154" s="6">
        <v>0</v>
      </c>
    </row>
    <row r="155" spans="1:8" hidden="1" x14ac:dyDescent="0.2">
      <c r="A155" s="20" t="s">
        <v>158</v>
      </c>
      <c r="B155" s="20"/>
      <c r="C155" s="20"/>
      <c r="D155" s="6">
        <v>0</v>
      </c>
      <c r="E155" s="6">
        <v>0</v>
      </c>
    </row>
    <row r="156" spans="1:8" hidden="1" x14ac:dyDescent="0.2">
      <c r="A156" s="20" t="s">
        <v>158</v>
      </c>
      <c r="B156" s="20"/>
      <c r="C156" s="20"/>
      <c r="D156" s="6">
        <v>0</v>
      </c>
      <c r="E156" s="6">
        <v>0</v>
      </c>
    </row>
    <row r="157" spans="1:8" hidden="1" x14ac:dyDescent="0.2">
      <c r="A157" s="20" t="s">
        <v>158</v>
      </c>
      <c r="B157" s="20"/>
      <c r="C157" s="20"/>
      <c r="D157" s="6">
        <v>0</v>
      </c>
      <c r="E157" s="6">
        <v>0</v>
      </c>
    </row>
    <row r="158" spans="1:8" hidden="1" x14ac:dyDescent="0.2">
      <c r="A158" s="20" t="s">
        <v>158</v>
      </c>
      <c r="B158" s="20"/>
      <c r="C158" s="20"/>
      <c r="D158" s="6">
        <v>0</v>
      </c>
      <c r="E158" s="6">
        <v>0</v>
      </c>
    </row>
    <row r="159" spans="1:8" hidden="1" x14ac:dyDescent="0.2">
      <c r="A159" s="20" t="s">
        <v>158</v>
      </c>
      <c r="B159" s="20"/>
      <c r="C159" s="20"/>
      <c r="D159" s="6">
        <v>0</v>
      </c>
      <c r="E159" s="6">
        <v>0</v>
      </c>
    </row>
    <row r="160" spans="1:8" hidden="1" x14ac:dyDescent="0.2">
      <c r="A160" s="20" t="s">
        <v>158</v>
      </c>
      <c r="B160" s="20"/>
      <c r="C160" s="20"/>
      <c r="D160" s="6">
        <v>0</v>
      </c>
      <c r="E160" s="6">
        <v>0</v>
      </c>
    </row>
    <row r="161" spans="1:5" hidden="1" x14ac:dyDescent="0.2">
      <c r="A161" s="20" t="s">
        <v>158</v>
      </c>
      <c r="B161" s="20"/>
      <c r="C161" s="20"/>
      <c r="D161" s="6">
        <v>0</v>
      </c>
      <c r="E161" s="6">
        <v>0</v>
      </c>
    </row>
    <row r="162" spans="1:5" hidden="1" x14ac:dyDescent="0.2">
      <c r="A162" s="20" t="s">
        <v>158</v>
      </c>
      <c r="B162" s="20"/>
      <c r="C162" s="20"/>
      <c r="D162" s="6">
        <v>0</v>
      </c>
      <c r="E162" s="6">
        <v>0</v>
      </c>
    </row>
    <row r="163" spans="1:5" hidden="1" x14ac:dyDescent="0.2">
      <c r="A163" s="20" t="s">
        <v>158</v>
      </c>
      <c r="B163" s="20"/>
      <c r="C163" s="20"/>
      <c r="D163" s="6">
        <v>0</v>
      </c>
      <c r="E163" s="6">
        <v>0</v>
      </c>
    </row>
    <row r="164" spans="1:5" hidden="1" x14ac:dyDescent="0.2">
      <c r="A164" s="20" t="s">
        <v>158</v>
      </c>
      <c r="B164" s="20"/>
      <c r="C164" s="20"/>
      <c r="D164" s="6">
        <v>0</v>
      </c>
      <c r="E164" s="6">
        <v>0</v>
      </c>
    </row>
    <row r="165" spans="1:5" hidden="1" x14ac:dyDescent="0.2">
      <c r="A165" s="20" t="s">
        <v>158</v>
      </c>
      <c r="B165" s="20"/>
      <c r="C165" s="20"/>
      <c r="D165" s="6">
        <v>0</v>
      </c>
      <c r="E165" s="6">
        <v>0</v>
      </c>
    </row>
    <row r="166" spans="1:5" hidden="1" x14ac:dyDescent="0.2">
      <c r="A166" s="20" t="s">
        <v>158</v>
      </c>
      <c r="B166" s="20"/>
      <c r="C166" s="20"/>
      <c r="D166" s="6">
        <v>0</v>
      </c>
      <c r="E166" s="6">
        <v>0</v>
      </c>
    </row>
    <row r="167" spans="1:5" hidden="1" x14ac:dyDescent="0.2">
      <c r="A167" s="20" t="s">
        <v>158</v>
      </c>
      <c r="B167" s="20"/>
      <c r="C167" s="20"/>
      <c r="D167" s="6">
        <v>0</v>
      </c>
      <c r="E167" s="6">
        <v>0</v>
      </c>
    </row>
    <row r="168" spans="1:5" hidden="1" x14ac:dyDescent="0.2">
      <c r="A168" s="20" t="s">
        <v>158</v>
      </c>
      <c r="B168" s="20"/>
      <c r="C168" s="20"/>
      <c r="D168" s="6">
        <v>0</v>
      </c>
      <c r="E168" s="6">
        <v>0</v>
      </c>
    </row>
    <row r="169" spans="1:5" hidden="1" x14ac:dyDescent="0.2">
      <c r="A169" s="20" t="s">
        <v>158</v>
      </c>
      <c r="B169" s="20"/>
      <c r="C169" s="20"/>
      <c r="D169" s="6">
        <v>0</v>
      </c>
      <c r="E169" s="6">
        <v>0</v>
      </c>
    </row>
    <row r="170" spans="1:5" hidden="1" x14ac:dyDescent="0.2">
      <c r="A170" s="20" t="s">
        <v>158</v>
      </c>
      <c r="B170" s="20"/>
      <c r="C170" s="20"/>
      <c r="D170" s="6">
        <v>0</v>
      </c>
      <c r="E170" s="6">
        <v>0</v>
      </c>
    </row>
    <row r="171" spans="1:5" hidden="1" x14ac:dyDescent="0.2">
      <c r="A171" s="20" t="s">
        <v>158</v>
      </c>
      <c r="B171" s="20"/>
      <c r="C171" s="20"/>
      <c r="D171" s="6">
        <v>0</v>
      </c>
      <c r="E171" s="6">
        <v>0</v>
      </c>
    </row>
    <row r="172" spans="1:5" hidden="1" x14ac:dyDescent="0.2">
      <c r="A172" s="20" t="s">
        <v>158</v>
      </c>
      <c r="B172" s="20"/>
      <c r="C172" s="20"/>
      <c r="D172" s="6">
        <v>0</v>
      </c>
      <c r="E172" s="6">
        <v>0</v>
      </c>
    </row>
    <row r="173" spans="1:5" hidden="1" x14ac:dyDescent="0.2">
      <c r="A173" s="20" t="s">
        <v>158</v>
      </c>
      <c r="B173" s="20"/>
      <c r="C173" s="20"/>
      <c r="D173" s="6">
        <v>0</v>
      </c>
      <c r="E173" s="6">
        <v>0</v>
      </c>
    </row>
    <row r="174" spans="1:5" hidden="1" x14ac:dyDescent="0.2">
      <c r="A174" s="20" t="s">
        <v>158</v>
      </c>
      <c r="B174" s="20"/>
      <c r="C174" s="20"/>
      <c r="D174" s="6">
        <v>0</v>
      </c>
      <c r="E174" s="6">
        <v>0</v>
      </c>
    </row>
    <row r="175" spans="1:5" hidden="1" x14ac:dyDescent="0.2">
      <c r="A175" s="20" t="s">
        <v>158</v>
      </c>
      <c r="B175" s="20"/>
      <c r="C175" s="20"/>
      <c r="D175" s="6">
        <v>0</v>
      </c>
      <c r="E175" s="6">
        <v>0</v>
      </c>
    </row>
    <row r="176" spans="1:5" hidden="1" x14ac:dyDescent="0.2">
      <c r="A176" s="20" t="s">
        <v>158</v>
      </c>
      <c r="B176" s="20"/>
      <c r="C176" s="20"/>
      <c r="D176" s="6">
        <v>0</v>
      </c>
      <c r="E176" s="6">
        <v>0</v>
      </c>
    </row>
    <row r="177" spans="1:5" hidden="1" x14ac:dyDescent="0.2">
      <c r="A177" s="20" t="s">
        <v>158</v>
      </c>
      <c r="B177" s="20"/>
      <c r="C177" s="20"/>
      <c r="D177" s="6">
        <v>0</v>
      </c>
      <c r="E177" s="6">
        <v>0</v>
      </c>
    </row>
    <row r="178" spans="1:5" hidden="1" x14ac:dyDescent="0.2">
      <c r="A178" s="20" t="s">
        <v>158</v>
      </c>
      <c r="B178" s="20"/>
      <c r="C178" s="20"/>
      <c r="D178" s="6">
        <v>0</v>
      </c>
      <c r="E178" s="6">
        <v>0</v>
      </c>
    </row>
    <row r="179" spans="1:5" hidden="1" x14ac:dyDescent="0.2">
      <c r="A179" s="20" t="s">
        <v>158</v>
      </c>
      <c r="B179" s="20"/>
      <c r="C179" s="20"/>
      <c r="D179" s="6">
        <v>0</v>
      </c>
      <c r="E179" s="6">
        <v>0</v>
      </c>
    </row>
    <row r="180" spans="1:5" hidden="1" x14ac:dyDescent="0.2">
      <c r="A180" s="20" t="s">
        <v>158</v>
      </c>
      <c r="B180" s="20"/>
      <c r="C180" s="20"/>
      <c r="D180" s="6">
        <v>0</v>
      </c>
      <c r="E180" s="6">
        <v>0</v>
      </c>
    </row>
    <row r="181" spans="1:5" hidden="1" x14ac:dyDescent="0.2">
      <c r="A181" s="20" t="s">
        <v>158</v>
      </c>
      <c r="B181" s="20"/>
      <c r="C181" s="20"/>
      <c r="D181" s="6">
        <v>0</v>
      </c>
      <c r="E181" s="6">
        <v>0</v>
      </c>
    </row>
    <row r="182" spans="1:5" hidden="1" x14ac:dyDescent="0.2">
      <c r="A182" s="20" t="s">
        <v>158</v>
      </c>
      <c r="B182" s="20"/>
      <c r="C182" s="20"/>
      <c r="D182" s="6">
        <v>0</v>
      </c>
      <c r="E182" s="6">
        <v>0</v>
      </c>
    </row>
    <row r="183" spans="1:5" hidden="1" x14ac:dyDescent="0.2">
      <c r="A183" s="20" t="s">
        <v>158</v>
      </c>
      <c r="B183" s="20"/>
      <c r="C183" s="20"/>
      <c r="D183" s="6">
        <v>0</v>
      </c>
      <c r="E183" s="6">
        <v>0</v>
      </c>
    </row>
    <row r="184" spans="1:5" hidden="1" x14ac:dyDescent="0.2">
      <c r="A184" s="20" t="s">
        <v>158</v>
      </c>
      <c r="B184" s="20"/>
      <c r="C184" s="20"/>
      <c r="D184" s="6">
        <v>0</v>
      </c>
      <c r="E184" s="6">
        <v>0</v>
      </c>
    </row>
    <row r="185" spans="1:5" hidden="1" x14ac:dyDescent="0.2">
      <c r="A185" s="20" t="s">
        <v>158</v>
      </c>
      <c r="B185" s="20"/>
      <c r="C185" s="20"/>
      <c r="D185" s="6">
        <v>0</v>
      </c>
      <c r="E185" s="6">
        <v>0</v>
      </c>
    </row>
    <row r="186" spans="1:5" hidden="1" x14ac:dyDescent="0.2">
      <c r="A186" s="20" t="s">
        <v>158</v>
      </c>
      <c r="B186" s="20"/>
      <c r="C186" s="20"/>
      <c r="D186" s="6">
        <v>0</v>
      </c>
      <c r="E186" s="6">
        <v>0</v>
      </c>
    </row>
    <row r="187" spans="1:5" hidden="1" x14ac:dyDescent="0.2">
      <c r="A187" s="20" t="s">
        <v>158</v>
      </c>
      <c r="B187" s="20"/>
      <c r="C187" s="20"/>
      <c r="D187" s="6">
        <v>0</v>
      </c>
      <c r="E187" s="6">
        <v>0</v>
      </c>
    </row>
    <row r="188" spans="1:5" hidden="1" x14ac:dyDescent="0.2">
      <c r="A188" s="20" t="s">
        <v>158</v>
      </c>
      <c r="B188" s="20"/>
      <c r="C188" s="20"/>
      <c r="D188" s="6">
        <v>0</v>
      </c>
      <c r="E188" s="6">
        <v>0</v>
      </c>
    </row>
    <row r="189" spans="1:5" hidden="1" x14ac:dyDescent="0.2">
      <c r="A189" s="20" t="s">
        <v>158</v>
      </c>
      <c r="B189" s="20"/>
      <c r="C189" s="20"/>
      <c r="D189" s="6">
        <v>0</v>
      </c>
      <c r="E189" s="6">
        <v>0</v>
      </c>
    </row>
    <row r="190" spans="1:5" hidden="1" x14ac:dyDescent="0.2">
      <c r="A190" s="20" t="s">
        <v>158</v>
      </c>
      <c r="B190" s="20"/>
      <c r="C190" s="20"/>
      <c r="D190" s="6">
        <v>0</v>
      </c>
      <c r="E190" s="6">
        <v>0</v>
      </c>
    </row>
    <row r="191" spans="1:5" hidden="1" x14ac:dyDescent="0.2">
      <c r="A191" s="20" t="s">
        <v>158</v>
      </c>
      <c r="B191" s="20"/>
      <c r="C191" s="20"/>
      <c r="D191" s="6">
        <v>0</v>
      </c>
      <c r="E191" s="6">
        <v>0</v>
      </c>
    </row>
    <row r="192" spans="1:5" hidden="1" x14ac:dyDescent="0.2">
      <c r="A192" s="20" t="s">
        <v>158</v>
      </c>
      <c r="B192" s="20"/>
      <c r="C192" s="20"/>
      <c r="D192" s="6">
        <v>0</v>
      </c>
      <c r="E192" s="6">
        <v>0</v>
      </c>
    </row>
    <row r="193" spans="1:5" hidden="1" x14ac:dyDescent="0.2">
      <c r="A193" s="20" t="s">
        <v>158</v>
      </c>
      <c r="B193" s="20"/>
      <c r="C193" s="20"/>
      <c r="D193" s="6">
        <v>0</v>
      </c>
      <c r="E193" s="6">
        <v>0</v>
      </c>
    </row>
    <row r="194" spans="1:5" hidden="1" x14ac:dyDescent="0.2">
      <c r="A194" s="20" t="s">
        <v>158</v>
      </c>
      <c r="B194" s="20"/>
      <c r="C194" s="20"/>
      <c r="D194" s="6">
        <v>0</v>
      </c>
      <c r="E194" s="6">
        <v>0</v>
      </c>
    </row>
    <row r="195" spans="1:5" hidden="1" x14ac:dyDescent="0.2">
      <c r="A195" s="20" t="s">
        <v>158</v>
      </c>
      <c r="B195" s="20"/>
      <c r="C195" s="20"/>
      <c r="D195" s="6">
        <v>0</v>
      </c>
      <c r="E195" s="6">
        <v>0</v>
      </c>
    </row>
    <row r="196" spans="1:5" hidden="1" x14ac:dyDescent="0.2">
      <c r="A196" s="20" t="s">
        <v>158</v>
      </c>
      <c r="B196" s="20"/>
      <c r="C196" s="20"/>
      <c r="D196" s="6">
        <v>0</v>
      </c>
      <c r="E196" s="6">
        <v>0</v>
      </c>
    </row>
    <row r="197" spans="1:5" hidden="1" x14ac:dyDescent="0.2">
      <c r="A197" s="20" t="s">
        <v>158</v>
      </c>
      <c r="B197" s="20"/>
      <c r="C197" s="20"/>
      <c r="D197" s="6">
        <v>0</v>
      </c>
      <c r="E197" s="6">
        <v>0</v>
      </c>
    </row>
    <row r="198" spans="1:5" hidden="1" x14ac:dyDescent="0.2">
      <c r="A198" s="20" t="s">
        <v>158</v>
      </c>
      <c r="B198" s="20"/>
      <c r="C198" s="20"/>
      <c r="D198" s="6">
        <v>0</v>
      </c>
      <c r="E198" s="6">
        <v>0</v>
      </c>
    </row>
    <row r="199" spans="1:5" hidden="1" x14ac:dyDescent="0.2">
      <c r="A199" s="20" t="s">
        <v>158</v>
      </c>
      <c r="B199" s="20"/>
      <c r="C199" s="20"/>
      <c r="D199" s="6">
        <v>0</v>
      </c>
      <c r="E199" s="6">
        <v>0</v>
      </c>
    </row>
    <row r="200" spans="1:5" hidden="1" x14ac:dyDescent="0.2">
      <c r="A200" s="20" t="s">
        <v>158</v>
      </c>
      <c r="B200" s="20"/>
      <c r="C200" s="20"/>
      <c r="D200" s="6">
        <v>0</v>
      </c>
      <c r="E200" s="6">
        <v>0</v>
      </c>
    </row>
    <row r="201" spans="1:5" hidden="1" x14ac:dyDescent="0.2">
      <c r="A201" s="20" t="s">
        <v>158</v>
      </c>
      <c r="B201" s="20"/>
      <c r="C201" s="20"/>
      <c r="D201" s="6">
        <v>0</v>
      </c>
      <c r="E201" s="6">
        <v>0</v>
      </c>
    </row>
    <row r="202" spans="1:5" hidden="1" x14ac:dyDescent="0.2">
      <c r="A202" s="20" t="s">
        <v>158</v>
      </c>
      <c r="B202" s="20"/>
      <c r="C202" s="20"/>
      <c r="D202" s="6">
        <v>0</v>
      </c>
      <c r="E202" s="6">
        <v>0</v>
      </c>
    </row>
    <row r="203" spans="1:5" hidden="1" x14ac:dyDescent="0.2">
      <c r="A203" s="20" t="s">
        <v>158</v>
      </c>
      <c r="B203" s="20"/>
      <c r="C203" s="20"/>
      <c r="D203" s="6">
        <v>0</v>
      </c>
      <c r="E203" s="6">
        <v>0</v>
      </c>
    </row>
    <row r="204" spans="1:5" hidden="1" x14ac:dyDescent="0.2">
      <c r="A204" s="20" t="s">
        <v>158</v>
      </c>
      <c r="B204" s="20"/>
      <c r="C204" s="20"/>
      <c r="D204" s="6">
        <v>0</v>
      </c>
      <c r="E204" s="6">
        <v>0</v>
      </c>
    </row>
    <row r="205" spans="1:5" hidden="1" x14ac:dyDescent="0.2">
      <c r="A205" s="20" t="s">
        <v>158</v>
      </c>
      <c r="B205" s="20"/>
      <c r="C205" s="20"/>
      <c r="D205" s="6">
        <v>0</v>
      </c>
      <c r="E205" s="6">
        <v>0</v>
      </c>
    </row>
    <row r="206" spans="1:5" hidden="1" x14ac:dyDescent="0.2">
      <c r="A206" s="20" t="s">
        <v>158</v>
      </c>
      <c r="B206" s="20"/>
      <c r="C206" s="20"/>
      <c r="D206" s="6">
        <v>0</v>
      </c>
      <c r="E206" s="6">
        <v>0</v>
      </c>
    </row>
    <row r="207" spans="1:5" hidden="1" x14ac:dyDescent="0.2">
      <c r="A207" s="20" t="s">
        <v>158</v>
      </c>
      <c r="B207" s="20"/>
      <c r="C207" s="20"/>
      <c r="D207" s="6">
        <v>0</v>
      </c>
      <c r="E207" s="6">
        <v>0</v>
      </c>
    </row>
    <row r="208" spans="1:5" hidden="1" x14ac:dyDescent="0.2">
      <c r="A208" s="20" t="s">
        <v>158</v>
      </c>
      <c r="B208" s="20"/>
      <c r="C208" s="20"/>
      <c r="D208" s="6">
        <v>0</v>
      </c>
      <c r="E208" s="6">
        <v>0</v>
      </c>
    </row>
    <row r="209" spans="1:5" hidden="1" x14ac:dyDescent="0.2">
      <c r="A209" s="20" t="s">
        <v>158</v>
      </c>
      <c r="B209" s="20"/>
      <c r="C209" s="20"/>
      <c r="D209" s="6">
        <v>0</v>
      </c>
      <c r="E209" s="6">
        <v>0</v>
      </c>
    </row>
    <row r="210" spans="1:5" hidden="1" x14ac:dyDescent="0.2">
      <c r="A210" s="20" t="s">
        <v>158</v>
      </c>
      <c r="B210" s="20"/>
      <c r="C210" s="20"/>
      <c r="D210" s="6">
        <v>0</v>
      </c>
      <c r="E210" s="6">
        <v>0</v>
      </c>
    </row>
    <row r="211" spans="1:5" hidden="1" x14ac:dyDescent="0.2">
      <c r="A211" s="20" t="s">
        <v>158</v>
      </c>
      <c r="B211" s="20"/>
      <c r="C211" s="20"/>
      <c r="D211" s="6">
        <v>0</v>
      </c>
      <c r="E211" s="6">
        <v>0</v>
      </c>
    </row>
    <row r="212" spans="1:5" hidden="1" x14ac:dyDescent="0.2">
      <c r="A212" s="20" t="s">
        <v>158</v>
      </c>
      <c r="B212" s="20"/>
      <c r="C212" s="20"/>
      <c r="D212" s="6">
        <v>0</v>
      </c>
      <c r="E212" s="6">
        <v>0</v>
      </c>
    </row>
    <row r="213" spans="1:5" hidden="1" x14ac:dyDescent="0.2">
      <c r="A213" s="20" t="s">
        <v>158</v>
      </c>
      <c r="B213" s="20"/>
      <c r="C213" s="20"/>
      <c r="D213" s="6">
        <v>0</v>
      </c>
      <c r="E213" s="6">
        <v>0</v>
      </c>
    </row>
    <row r="214" spans="1:5" hidden="1" x14ac:dyDescent="0.2">
      <c r="A214" s="20" t="s">
        <v>158</v>
      </c>
      <c r="B214" s="20"/>
      <c r="C214" s="20"/>
      <c r="D214" s="6">
        <v>0</v>
      </c>
      <c r="E214" s="6">
        <v>0</v>
      </c>
    </row>
    <row r="215" spans="1:5" hidden="1" x14ac:dyDescent="0.2">
      <c r="A215" s="20" t="s">
        <v>158</v>
      </c>
      <c r="B215" s="20"/>
      <c r="C215" s="20"/>
      <c r="D215" s="6">
        <v>0</v>
      </c>
      <c r="E215" s="6">
        <v>0</v>
      </c>
    </row>
    <row r="216" spans="1:5" hidden="1" x14ac:dyDescent="0.2">
      <c r="A216" s="20" t="s">
        <v>158</v>
      </c>
      <c r="B216" s="20"/>
      <c r="C216" s="20"/>
      <c r="D216" s="6">
        <v>0</v>
      </c>
      <c r="E216" s="6">
        <v>0</v>
      </c>
    </row>
    <row r="217" spans="1:5" hidden="1" x14ac:dyDescent="0.2">
      <c r="A217" s="20" t="s">
        <v>158</v>
      </c>
      <c r="B217" s="20"/>
      <c r="C217" s="20"/>
      <c r="D217" s="6">
        <v>0</v>
      </c>
      <c r="E217" s="6">
        <v>0</v>
      </c>
    </row>
    <row r="218" spans="1:5" hidden="1" x14ac:dyDescent="0.2">
      <c r="A218" s="20" t="s">
        <v>158</v>
      </c>
      <c r="B218" s="20"/>
      <c r="C218" s="20"/>
      <c r="D218" s="6">
        <v>0</v>
      </c>
      <c r="E218" s="6">
        <v>0</v>
      </c>
    </row>
    <row r="219" spans="1:5" hidden="1" x14ac:dyDescent="0.2">
      <c r="A219" s="20" t="s">
        <v>158</v>
      </c>
      <c r="B219" s="20"/>
      <c r="C219" s="20"/>
      <c r="D219" s="6">
        <v>0</v>
      </c>
      <c r="E219" s="6">
        <v>0</v>
      </c>
    </row>
    <row r="220" spans="1:5" hidden="1" x14ac:dyDescent="0.2">
      <c r="A220" s="20" t="s">
        <v>158</v>
      </c>
      <c r="B220" s="20"/>
      <c r="C220" s="20"/>
      <c r="D220" s="6">
        <v>0</v>
      </c>
      <c r="E220" s="6">
        <v>0</v>
      </c>
    </row>
    <row r="221" spans="1:5" hidden="1" x14ac:dyDescent="0.2">
      <c r="A221" s="20" t="s">
        <v>158</v>
      </c>
      <c r="B221" s="20"/>
      <c r="C221" s="20"/>
      <c r="D221" s="6">
        <v>0</v>
      </c>
      <c r="E221" s="6">
        <v>0</v>
      </c>
    </row>
    <row r="222" spans="1:5" hidden="1" x14ac:dyDescent="0.2">
      <c r="A222" s="20" t="s">
        <v>158</v>
      </c>
      <c r="B222" s="20"/>
      <c r="C222" s="20"/>
      <c r="D222" s="6">
        <v>0</v>
      </c>
      <c r="E222" s="6">
        <v>0</v>
      </c>
    </row>
    <row r="223" spans="1:5" hidden="1" x14ac:dyDescent="0.2">
      <c r="A223" s="20" t="s">
        <v>158</v>
      </c>
      <c r="B223" s="20"/>
      <c r="C223" s="20"/>
      <c r="D223" s="6">
        <v>0</v>
      </c>
      <c r="E223" s="6">
        <v>0</v>
      </c>
    </row>
    <row r="224" spans="1:5" hidden="1" x14ac:dyDescent="0.2">
      <c r="A224" s="20" t="s">
        <v>158</v>
      </c>
      <c r="B224" s="20"/>
      <c r="C224" s="20"/>
      <c r="D224" s="6">
        <v>0</v>
      </c>
      <c r="E224" s="6">
        <v>0</v>
      </c>
    </row>
    <row r="225" spans="1:7" hidden="1" x14ac:dyDescent="0.2">
      <c r="A225" s="20" t="s">
        <v>158</v>
      </c>
      <c r="B225" s="20"/>
      <c r="C225" s="20"/>
      <c r="D225" s="6">
        <v>0</v>
      </c>
      <c r="E225" s="6">
        <v>0</v>
      </c>
    </row>
    <row r="226" spans="1:7" x14ac:dyDescent="0.2">
      <c r="D226" s="61"/>
    </row>
    <row r="227" spans="1:7" x14ac:dyDescent="0.2">
      <c r="D227" s="61"/>
      <c r="G227" s="23"/>
    </row>
    <row r="229" spans="1:7" x14ac:dyDescent="0.2">
      <c r="E229" s="23"/>
      <c r="F229" s="23"/>
      <c r="G229" s="23"/>
    </row>
  </sheetData>
  <sheetProtection selectLockedCells="1" selectUnlockedCells="1"/>
  <mergeCells count="14">
    <mergeCell ref="A148:C148"/>
    <mergeCell ref="A149:C149"/>
    <mergeCell ref="A2:G2"/>
    <mergeCell ref="A3:G3"/>
    <mergeCell ref="A4:G4"/>
    <mergeCell ref="A5:G5"/>
    <mergeCell ref="A6:G6"/>
    <mergeCell ref="A8:G8"/>
    <mergeCell ref="D11:E11"/>
    <mergeCell ref="F11:G11"/>
    <mergeCell ref="D10:G10"/>
    <mergeCell ref="A10:A12"/>
    <mergeCell ref="B10:B12"/>
    <mergeCell ref="C10:C12"/>
  </mergeCells>
  <pageMargins left="0.59055118110236227" right="0.39370078740157483" top="0.78740157480314965" bottom="0.59055118110236227" header="0" footer="0"/>
  <pageSetup paperSize="9" scale="99" firstPageNumber="0" fitToHeight="5" orientation="landscape" horizontalDpi="300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5122" r:id="rId4" name="ToggleButton1">
          <controlPr defaultSize="0" print="0" autoLine="0" r:id="rId5">
            <anchor moveWithCells="1">
              <from>
                <xdr:col>46</xdr:col>
                <xdr:colOff>476250</xdr:colOff>
                <xdr:row>1</xdr:row>
                <xdr:rowOff>0</xdr:rowOff>
              </from>
              <to>
                <xdr:col>52</xdr:col>
                <xdr:colOff>66675</xdr:colOff>
                <xdr:row>2</xdr:row>
                <xdr:rowOff>171450</xdr:rowOff>
              </to>
            </anchor>
          </controlPr>
        </control>
      </mc:Choice>
      <mc:Fallback>
        <control shapeId="5122" r:id="rId4" name="ToggleButton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 Ведом 5</vt:lpstr>
      <vt:lpstr>для работы</vt:lpstr>
      <vt:lpstr>ФКР 9</vt:lpstr>
      <vt:lpstr>ЦСР_МП 7</vt:lpstr>
      <vt:lpstr>' Ведом 5'!Область_печати</vt:lpstr>
      <vt:lpstr>'для работы'!Область_печати</vt:lpstr>
      <vt:lpstr>'ФКР 9'!Область_печати</vt:lpstr>
      <vt:lpstr>'ЦСР_МП 7'!Область_печати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Polarshinov</dc:creator>
  <cp:lastModifiedBy>Пользователь</cp:lastModifiedBy>
  <cp:lastPrinted>2024-03-28T07:23:48Z</cp:lastPrinted>
  <dcterms:created xsi:type="dcterms:W3CDTF">2016-12-23T12:59:32Z</dcterms:created>
  <dcterms:modified xsi:type="dcterms:W3CDTF">2024-10-02T11:43:19Z</dcterms:modified>
</cp:coreProperties>
</file>