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Марина\Desktop\Марина\Постановления\2024\"/>
    </mc:Choice>
  </mc:AlternateContent>
  <bookViews>
    <workbookView xWindow="120" yWindow="1170" windowWidth="15510" windowHeight="9615" activeTab="6"/>
  </bookViews>
  <sheets>
    <sheet name="текст" sheetId="11" r:id="rId1"/>
    <sheet name="доходы  прил 1" sheetId="8" r:id="rId2"/>
    <sheet name="Ведом прил 2" sheetId="1" r:id="rId3"/>
    <sheet name="Функц прил 3" sheetId="2" r:id="rId4"/>
    <sheet name="Прил 4" sheetId="14" r:id="rId5"/>
    <sheet name="ЦСР прил 5" sheetId="7" r:id="rId6"/>
    <sheet name="Прил 6" sheetId="16" r:id="rId7"/>
  </sheets>
  <externalReferences>
    <externalReference r:id="rId8"/>
  </externalReferences>
  <definedNames>
    <definedName name="_xlnm._FilterDatabase" localSheetId="2" hidden="1">'Ведом прил 2'!$A$7:$I$14</definedName>
    <definedName name="_xlnm._FilterDatabase" localSheetId="1" hidden="1">'доходы  прил 1'!$A$4:$F$8</definedName>
    <definedName name="_xlnm._FilterDatabase" localSheetId="0" hidden="1">текст!$A$8:$D$9</definedName>
    <definedName name="Items" localSheetId="1">#REF!</definedName>
    <definedName name="Items" localSheetId="4">#REF!</definedName>
    <definedName name="Items" localSheetId="0">#REF!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2">'Ведом прил 2'!$A$1:$I$233</definedName>
    <definedName name="_xlnm.Print_Area" localSheetId="1">'доходы  прил 1'!$A$1:$F$38</definedName>
    <definedName name="_xlnm.Print_Area" localSheetId="4">'Прил 4'!$A$1:$E$122</definedName>
    <definedName name="_xlnm.Print_Area" localSheetId="0">текст!$A$1:$D$27</definedName>
    <definedName name="_xlnm.Print_Area" localSheetId="3">'Функц прил 3'!$A$1:$F$106</definedName>
    <definedName name="_xlnm.Print_Area" localSheetId="5">'ЦСР прил 5'!$A$1:$G$117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G66" i="1" l="1"/>
  <c r="I76" i="1"/>
  <c r="G76" i="1"/>
  <c r="F19" i="7" l="1"/>
  <c r="D19" i="7"/>
  <c r="H206" i="1" l="1"/>
  <c r="F206" i="1"/>
  <c r="I129" i="1"/>
  <c r="G129" i="1"/>
  <c r="G131" i="1"/>
  <c r="E19" i="7" s="1"/>
  <c r="I75" i="1"/>
  <c r="I74" i="1" s="1"/>
  <c r="I73" i="1" s="1"/>
  <c r="F39" i="2" s="1"/>
  <c r="F38" i="2" s="1"/>
  <c r="G75" i="1"/>
  <c r="G74" i="1" s="1"/>
  <c r="G73" i="1" s="1"/>
  <c r="D39" i="2" s="1"/>
  <c r="D38" i="2" s="1"/>
  <c r="H75" i="1"/>
  <c r="H74" i="1" s="1"/>
  <c r="H73" i="1" s="1"/>
  <c r="E39" i="2" s="1"/>
  <c r="F75" i="1"/>
  <c r="F74" i="1" s="1"/>
  <c r="F73" i="1" s="1"/>
  <c r="C39" i="2" s="1"/>
  <c r="I64" i="1"/>
  <c r="G64" i="1"/>
  <c r="I131" i="1" l="1"/>
  <c r="H130" i="1"/>
  <c r="H196" i="1" l="1"/>
  <c r="F16" i="7" l="1"/>
  <c r="F17" i="7"/>
  <c r="D16" i="7"/>
  <c r="D17" i="7"/>
  <c r="G21" i="7"/>
  <c r="G20" i="7" s="1"/>
  <c r="E21" i="7"/>
  <c r="E20" i="7" s="1"/>
  <c r="F21" i="7"/>
  <c r="F20" i="7" s="1"/>
  <c r="D21" i="7"/>
  <c r="D20" i="7" s="1"/>
  <c r="H52" i="1" l="1"/>
  <c r="F52" i="1"/>
  <c r="H89" i="1"/>
  <c r="F89" i="1"/>
  <c r="F25" i="7" l="1"/>
  <c r="D25" i="7"/>
  <c r="H71" i="1" l="1"/>
  <c r="F71" i="1"/>
  <c r="H69" i="1"/>
  <c r="F69" i="1"/>
  <c r="F68" i="1" l="1"/>
  <c r="H68" i="1"/>
  <c r="E9" i="8"/>
  <c r="D9" i="8"/>
  <c r="E17" i="8"/>
  <c r="D17" i="8"/>
  <c r="D8" i="8" l="1"/>
  <c r="E8" i="8"/>
  <c r="E34" i="14" s="1"/>
  <c r="I66" i="1"/>
  <c r="G19" i="7" s="1"/>
  <c r="E33" i="14" l="1"/>
  <c r="E32" i="14" s="1"/>
  <c r="E31" i="14" s="1"/>
  <c r="D9" i="16" l="1"/>
  <c r="C9" i="16"/>
  <c r="B9" i="16"/>
  <c r="E40" i="7"/>
  <c r="E39" i="7" s="1"/>
  <c r="E38" i="7" s="1"/>
  <c r="D40" i="7"/>
  <c r="D39" i="7" s="1"/>
  <c r="D38" i="7" s="1"/>
  <c r="E37" i="7"/>
  <c r="E36" i="7" s="1"/>
  <c r="E35" i="7" s="1"/>
  <c r="D37" i="7"/>
  <c r="D36" i="7" s="1"/>
  <c r="D35" i="7" s="1"/>
  <c r="E34" i="7"/>
  <c r="E33" i="7" s="1"/>
  <c r="E32" i="7" s="1"/>
  <c r="D33" i="7"/>
  <c r="D32" i="7" s="1"/>
  <c r="E31" i="7"/>
  <c r="E30" i="7" s="1"/>
  <c r="E27" i="7" s="1"/>
  <c r="E26" i="7" s="1"/>
  <c r="D31" i="7"/>
  <c r="D30" i="7" s="1"/>
  <c r="D27" i="7" s="1"/>
  <c r="D26" i="7" s="1"/>
  <c r="E29" i="7"/>
  <c r="E28" i="7" s="1"/>
  <c r="D29" i="7"/>
  <c r="D28" i="7" s="1"/>
  <c r="E25" i="7"/>
  <c r="E24" i="7" s="1"/>
  <c r="D24" i="7"/>
  <c r="E23" i="7"/>
  <c r="E22" i="7" s="1"/>
  <c r="D23" i="7"/>
  <c r="D22" i="7" s="1"/>
  <c r="D18" i="7"/>
  <c r="E17" i="7"/>
  <c r="E16" i="7"/>
  <c r="E13" i="7"/>
  <c r="E12" i="7" s="1"/>
  <c r="E11" i="7" s="1"/>
  <c r="D13" i="7"/>
  <c r="D12" i="7" s="1"/>
  <c r="D11" i="7" s="1"/>
  <c r="D96" i="2"/>
  <c r="D95" i="2" s="1"/>
  <c r="D94" i="2" s="1"/>
  <c r="D89" i="2" s="1"/>
  <c r="C96" i="2"/>
  <c r="C95" i="2" s="1"/>
  <c r="C94" i="2" s="1"/>
  <c r="C93" i="2"/>
  <c r="C92" i="2" s="1"/>
  <c r="C91" i="2" s="1"/>
  <c r="C90" i="2" s="1"/>
  <c r="D88" i="2"/>
  <c r="D87" i="2" s="1"/>
  <c r="D86" i="2" s="1"/>
  <c r="D85" i="2" s="1"/>
  <c r="D84" i="2" s="1"/>
  <c r="C88" i="2"/>
  <c r="C87" i="2" s="1"/>
  <c r="C86" i="2" s="1"/>
  <c r="C85" i="2" s="1"/>
  <c r="C84" i="2" s="1"/>
  <c r="D77" i="2"/>
  <c r="D76" i="2" s="1"/>
  <c r="D75" i="2" s="1"/>
  <c r="D74" i="2" s="1"/>
  <c r="C77" i="2"/>
  <c r="C76" i="2" s="1"/>
  <c r="C75" i="2" s="1"/>
  <c r="C74" i="2" s="1"/>
  <c r="D71" i="2"/>
  <c r="D68" i="2"/>
  <c r="C68" i="2"/>
  <c r="C67" i="2"/>
  <c r="C66" i="2" s="1"/>
  <c r="C65" i="2" s="1"/>
  <c r="C64" i="2" s="1"/>
  <c r="D63" i="2"/>
  <c r="D62" i="2" s="1"/>
  <c r="D61" i="2" s="1"/>
  <c r="D60" i="2" s="1"/>
  <c r="D59" i="2" s="1"/>
  <c r="D58" i="2" s="1"/>
  <c r="D57" i="2" s="1"/>
  <c r="C63" i="2"/>
  <c r="C62" i="2" s="1"/>
  <c r="C61" i="2" s="1"/>
  <c r="C60" i="2" s="1"/>
  <c r="C59" i="2" s="1"/>
  <c r="D54" i="2"/>
  <c r="D53" i="2" s="1"/>
  <c r="C54" i="2"/>
  <c r="C53" i="2" s="1"/>
  <c r="C52" i="2"/>
  <c r="C51" i="2" s="1"/>
  <c r="C50" i="2" s="1"/>
  <c r="C49" i="2" s="1"/>
  <c r="D48" i="2"/>
  <c r="D47" i="2" s="1"/>
  <c r="D46" i="2" s="1"/>
  <c r="D45" i="2" s="1"/>
  <c r="D44" i="2" s="1"/>
  <c r="C48" i="2"/>
  <c r="C47" i="2" s="1"/>
  <c r="C46" i="2" s="1"/>
  <c r="C45" i="2" s="1"/>
  <c r="D40" i="2"/>
  <c r="D37" i="2"/>
  <c r="D36" i="2" s="1"/>
  <c r="C33" i="2"/>
  <c r="C32" i="2" s="1"/>
  <c r="C31" i="2" s="1"/>
  <c r="D32" i="2"/>
  <c r="D31" i="2" s="1"/>
  <c r="D26" i="2" s="1"/>
  <c r="C30" i="2"/>
  <c r="C29" i="2" s="1"/>
  <c r="C28" i="2" s="1"/>
  <c r="C27" i="2" s="1"/>
  <c r="D25" i="2"/>
  <c r="D24" i="2"/>
  <c r="C23" i="2"/>
  <c r="C22" i="2" s="1"/>
  <c r="C21" i="2" s="1"/>
  <c r="C20" i="2" s="1"/>
  <c r="D17" i="2"/>
  <c r="D15" i="2"/>
  <c r="H198" i="1"/>
  <c r="G223" i="1"/>
  <c r="G222" i="1" s="1"/>
  <c r="G221" i="1" s="1"/>
  <c r="F223" i="1"/>
  <c r="F222" i="1" s="1"/>
  <c r="F221" i="1" s="1"/>
  <c r="G220" i="1"/>
  <c r="F220" i="1"/>
  <c r="G219" i="1"/>
  <c r="F219" i="1"/>
  <c r="F217" i="1"/>
  <c r="F211" i="1" s="1"/>
  <c r="F210" i="1" s="1"/>
  <c r="G211" i="1"/>
  <c r="G210" i="1" s="1"/>
  <c r="D83" i="2" s="1"/>
  <c r="D82" i="2" s="1"/>
  <c r="F208" i="1"/>
  <c r="G202" i="1"/>
  <c r="G201" i="1" s="1"/>
  <c r="F202" i="1"/>
  <c r="F201" i="1" s="1"/>
  <c r="F200" i="1" s="1"/>
  <c r="F198" i="1"/>
  <c r="F196" i="1"/>
  <c r="F194" i="1"/>
  <c r="F191" i="1"/>
  <c r="F190" i="1" s="1"/>
  <c r="G188" i="1"/>
  <c r="G187" i="1" s="1"/>
  <c r="G186" i="1" s="1"/>
  <c r="G185" i="1" s="1"/>
  <c r="F188" i="1"/>
  <c r="F187" i="1"/>
  <c r="F186" i="1" s="1"/>
  <c r="F183" i="1"/>
  <c r="F182" i="1" s="1"/>
  <c r="F181" i="1" s="1"/>
  <c r="F180" i="1" s="1"/>
  <c r="F179" i="1" s="1"/>
  <c r="F178" i="1" s="1"/>
  <c r="G181" i="1"/>
  <c r="G180" i="1" s="1"/>
  <c r="G179" i="1" s="1"/>
  <c r="G178" i="1" s="1"/>
  <c r="G176" i="1"/>
  <c r="G175" i="1" s="1"/>
  <c r="G174" i="1" s="1"/>
  <c r="G173" i="1" s="1"/>
  <c r="F176" i="1"/>
  <c r="F175" i="1" s="1"/>
  <c r="F174" i="1" s="1"/>
  <c r="F173" i="1" s="1"/>
  <c r="G171" i="1"/>
  <c r="G170" i="1" s="1"/>
  <c r="G167" i="1" s="1"/>
  <c r="G166" i="1" s="1"/>
  <c r="F171" i="1"/>
  <c r="F170" i="1" s="1"/>
  <c r="F167" i="1" s="1"/>
  <c r="F166" i="1" s="1"/>
  <c r="G164" i="1"/>
  <c r="G163" i="1" s="1"/>
  <c r="G160" i="1" s="1"/>
  <c r="G159" i="1" s="1"/>
  <c r="F164" i="1"/>
  <c r="F163" i="1" s="1"/>
  <c r="F160" i="1" s="1"/>
  <c r="F159" i="1" s="1"/>
  <c r="G155" i="1"/>
  <c r="G149" i="1" s="1"/>
  <c r="F155" i="1"/>
  <c r="G139" i="1"/>
  <c r="G133" i="1" s="1"/>
  <c r="F139" i="1"/>
  <c r="F133" i="1" s="1"/>
  <c r="F132" i="1" s="1"/>
  <c r="C71" i="2" s="1"/>
  <c r="G130" i="1"/>
  <c r="F130" i="1"/>
  <c r="G128" i="1"/>
  <c r="F128" i="1"/>
  <c r="F101" i="1"/>
  <c r="F100" i="1" s="1"/>
  <c r="F99" i="1" s="1"/>
  <c r="F93" i="1" s="1"/>
  <c r="C43" i="2" s="1"/>
  <c r="G97" i="1"/>
  <c r="G96" i="1" s="1"/>
  <c r="G95" i="1" s="1"/>
  <c r="G94" i="1" s="1"/>
  <c r="F97" i="1"/>
  <c r="F96" i="1" s="1"/>
  <c r="G93" i="1"/>
  <c r="D43" i="2" s="1"/>
  <c r="D41" i="2" s="1"/>
  <c r="G91" i="1"/>
  <c r="G88" i="1" s="1"/>
  <c r="G87" i="1" s="1"/>
  <c r="F91" i="1"/>
  <c r="F85" i="1"/>
  <c r="F78" i="1" s="1"/>
  <c r="F77" i="1" s="1"/>
  <c r="C40" i="2" s="1"/>
  <c r="C38" i="2" s="1"/>
  <c r="F67" i="1"/>
  <c r="C37" i="2" s="1"/>
  <c r="C36" i="2" s="1"/>
  <c r="E18" i="7"/>
  <c r="G65" i="1"/>
  <c r="F65" i="1"/>
  <c r="G63" i="1"/>
  <c r="F63" i="1"/>
  <c r="F54" i="1"/>
  <c r="F49" i="1" s="1"/>
  <c r="F48" i="1" s="1"/>
  <c r="C25" i="2" s="1"/>
  <c r="F46" i="1"/>
  <c r="F45" i="1" s="1"/>
  <c r="F44" i="1" s="1"/>
  <c r="F43" i="1" s="1"/>
  <c r="C24" i="2" s="1"/>
  <c r="F41" i="1"/>
  <c r="F36" i="1" s="1"/>
  <c r="F35" i="1" s="1"/>
  <c r="C17" i="2" s="1"/>
  <c r="F33" i="1"/>
  <c r="F31" i="1"/>
  <c r="F27" i="1"/>
  <c r="F25" i="1"/>
  <c r="F17" i="1"/>
  <c r="F16" i="1" s="1"/>
  <c r="F15" i="1" s="1"/>
  <c r="C15" i="2" s="1"/>
  <c r="F205" i="1" l="1"/>
  <c r="F204" i="1" s="1"/>
  <c r="C81" i="2" s="1"/>
  <c r="C80" i="2" s="1"/>
  <c r="C79" i="2" s="1"/>
  <c r="C78" i="2" s="1"/>
  <c r="D56" i="2"/>
  <c r="G200" i="1"/>
  <c r="G148" i="1"/>
  <c r="D73" i="2" s="1"/>
  <c r="D72" i="2" s="1"/>
  <c r="F127" i="1"/>
  <c r="F126" i="1" s="1"/>
  <c r="C70" i="2" s="1"/>
  <c r="C69" i="2" s="1"/>
  <c r="F88" i="1"/>
  <c r="C42" i="2" s="1"/>
  <c r="C41" i="2" s="1"/>
  <c r="G127" i="1"/>
  <c r="G126" i="1" s="1"/>
  <c r="C83" i="2"/>
  <c r="C82" i="2" s="1"/>
  <c r="F62" i="1"/>
  <c r="F61" i="1" s="1"/>
  <c r="C89" i="2"/>
  <c r="F20" i="1"/>
  <c r="F19" i="1" s="1"/>
  <c r="F185" i="1"/>
  <c r="D14" i="2"/>
  <c r="C58" i="2"/>
  <c r="C57" i="2" s="1"/>
  <c r="C56" i="2" s="1"/>
  <c r="D15" i="7"/>
  <c r="D14" i="7" s="1"/>
  <c r="D41" i="7" s="1"/>
  <c r="E15" i="7"/>
  <c r="E14" i="7" s="1"/>
  <c r="E41" i="7" s="1"/>
  <c r="F95" i="1"/>
  <c r="F94" i="1" s="1"/>
  <c r="F149" i="1"/>
  <c r="C26" i="2"/>
  <c r="C44" i="2"/>
  <c r="C19" i="2"/>
  <c r="C18" i="2" s="1"/>
  <c r="D70" i="2" l="1"/>
  <c r="D69" i="2" s="1"/>
  <c r="C16" i="2"/>
  <c r="C14" i="2" s="1"/>
  <c r="G62" i="1"/>
  <c r="F148" i="1"/>
  <c r="F87" i="1"/>
  <c r="D34" i="14"/>
  <c r="D33" i="14" s="1"/>
  <c r="D32" i="14" s="1"/>
  <c r="D31" i="14" s="1"/>
  <c r="G61" i="1"/>
  <c r="G14" i="1" s="1"/>
  <c r="C35" i="2"/>
  <c r="C34" i="2" s="1"/>
  <c r="F14" i="1" l="1"/>
  <c r="F226" i="1" s="1"/>
  <c r="D38" i="14" s="1"/>
  <c r="D37" i="14" s="1"/>
  <c r="D36" i="14" s="1"/>
  <c r="D35" i="14" s="1"/>
  <c r="C73" i="2"/>
  <c r="C72" i="2" s="1"/>
  <c r="C97" i="2" s="1"/>
  <c r="G226" i="1"/>
  <c r="D35" i="2"/>
  <c r="D34" i="2" s="1"/>
  <c r="D97" i="2" s="1"/>
  <c r="G17" i="7" l="1"/>
  <c r="H27" i="1" l="1"/>
  <c r="G25" i="7" l="1"/>
  <c r="G24" i="7" s="1"/>
  <c r="G23" i="7"/>
  <c r="G22" i="7" s="1"/>
  <c r="F23" i="7"/>
  <c r="F28" i="8" l="1"/>
  <c r="F27" i="8" s="1"/>
  <c r="F26" i="8" s="1"/>
  <c r="E28" i="8"/>
  <c r="E27" i="8" s="1"/>
  <c r="E26" i="8" s="1"/>
  <c r="F25" i="8"/>
  <c r="E25" i="8"/>
  <c r="F24" i="8"/>
  <c r="E24" i="8"/>
  <c r="G16" i="7" l="1"/>
  <c r="G15" i="7" s="1"/>
  <c r="B14" i="7"/>
  <c r="B15" i="7" s="1"/>
  <c r="I128" i="1"/>
  <c r="H128" i="1"/>
  <c r="I130" i="1"/>
  <c r="I127" i="1" l="1"/>
  <c r="I126" i="1" s="1"/>
  <c r="H127" i="1"/>
  <c r="H126" i="1" s="1"/>
  <c r="E70" i="2" s="1"/>
  <c r="B16" i="7"/>
  <c r="B17" i="7"/>
  <c r="B18" i="7" s="1"/>
  <c r="G31" i="7"/>
  <c r="F31" i="7"/>
  <c r="G13" i="7"/>
  <c r="G12" i="7" s="1"/>
  <c r="G11" i="7" s="1"/>
  <c r="F13" i="7"/>
  <c r="F12" i="7" s="1"/>
  <c r="F11" i="7" s="1"/>
  <c r="F70" i="2" l="1"/>
  <c r="F69" i="2" s="1"/>
  <c r="B19" i="7"/>
  <c r="B20" i="7" s="1"/>
  <c r="B21" i="7" s="1"/>
  <c r="B22" i="7"/>
  <c r="B23" i="7" s="1"/>
  <c r="F24" i="7"/>
  <c r="F15" i="7"/>
  <c r="F71" i="2"/>
  <c r="F37" i="2"/>
  <c r="F36" i="2" s="1"/>
  <c r="F25" i="2"/>
  <c r="F24" i="2"/>
  <c r="F15" i="2"/>
  <c r="B24" i="7" l="1"/>
  <c r="B25" i="7"/>
  <c r="I124" i="1"/>
  <c r="I123" i="1" s="1"/>
  <c r="I93" i="1" s="1"/>
  <c r="I63" i="1"/>
  <c r="H194" i="1"/>
  <c r="H124" i="1"/>
  <c r="H123" i="1" s="1"/>
  <c r="H67" i="1"/>
  <c r="E37" i="2" s="1"/>
  <c r="E36" i="2" s="1"/>
  <c r="H65" i="1"/>
  <c r="H63" i="1"/>
  <c r="H46" i="1"/>
  <c r="H45" i="1" s="1"/>
  <c r="H44" i="1" s="1"/>
  <c r="H43" i="1" s="1"/>
  <c r="E24" i="2" s="1"/>
  <c r="H33" i="1"/>
  <c r="H62" i="1" l="1"/>
  <c r="H61" i="1" s="1"/>
  <c r="E35" i="2" s="1"/>
  <c r="E34" i="2" s="1"/>
  <c r="I65" i="1"/>
  <c r="F43" i="2"/>
  <c r="F41" i="2" s="1"/>
  <c r="H17" i="1"/>
  <c r="H16" i="1" s="1"/>
  <c r="H15" i="1" s="1"/>
  <c r="I61" i="1" l="1"/>
  <c r="I14" i="1" s="1"/>
  <c r="I62" i="1"/>
  <c r="E15" i="2"/>
  <c r="H54" i="1"/>
  <c r="H49" i="1" s="1"/>
  <c r="F35" i="2" l="1"/>
  <c r="F34" i="2" s="1"/>
  <c r="H48" i="1"/>
  <c r="E25" i="2" s="1"/>
  <c r="I155" i="1"/>
  <c r="I149" i="1" s="1"/>
  <c r="G29" i="7" l="1"/>
  <c r="G28" i="7" s="1"/>
  <c r="F29" i="7"/>
  <c r="F28" i="7" s="1"/>
  <c r="I223" i="1" l="1"/>
  <c r="I222" i="1" s="1"/>
  <c r="I221" i="1" s="1"/>
  <c r="H223" i="1"/>
  <c r="H222" i="1" s="1"/>
  <c r="H221" i="1" s="1"/>
  <c r="I139" i="1" l="1"/>
  <c r="H91" i="1" l="1"/>
  <c r="H88" i="1" s="1"/>
  <c r="I91" i="1"/>
  <c r="G30" i="7" l="1"/>
  <c r="G27" i="7" s="1"/>
  <c r="G26" i="7" s="1"/>
  <c r="G34" i="7"/>
  <c r="G33" i="7" s="1"/>
  <c r="G32" i="7" s="1"/>
  <c r="G37" i="7"/>
  <c r="G36" i="7" s="1"/>
  <c r="G35" i="7" s="1"/>
  <c r="G40" i="7"/>
  <c r="G39" i="7" s="1"/>
  <c r="G38" i="7" s="1"/>
  <c r="G18" i="7"/>
  <c r="G14" i="7" s="1"/>
  <c r="G41" i="7" l="1"/>
  <c r="F40" i="7"/>
  <c r="F39" i="7" s="1"/>
  <c r="F38" i="7" s="1"/>
  <c r="F37" i="7"/>
  <c r="F36" i="7" s="1"/>
  <c r="F35" i="7" s="1"/>
  <c r="F30" i="7"/>
  <c r="F27" i="7" s="1"/>
  <c r="F26" i="7" s="1"/>
  <c r="F22" i="7"/>
  <c r="F18" i="7"/>
  <c r="I211" i="1"/>
  <c r="F14" i="7" l="1"/>
  <c r="F41" i="7" s="1"/>
  <c r="I133" i="1"/>
  <c r="F40" i="2" l="1"/>
  <c r="F17" i="2"/>
  <c r="F14" i="2" s="1"/>
  <c r="H191" i="1" l="1"/>
  <c r="H190" i="1" s="1"/>
  <c r="I188" i="1"/>
  <c r="I187" i="1" s="1"/>
  <c r="I186" i="1" s="1"/>
  <c r="I185" i="1" s="1"/>
  <c r="H188" i="1"/>
  <c r="H187" i="1" s="1"/>
  <c r="H186" i="1" s="1"/>
  <c r="H105" i="1"/>
  <c r="H104" i="1" s="1"/>
  <c r="H103" i="1" s="1"/>
  <c r="H185" i="1" l="1"/>
  <c r="H208" i="1" l="1"/>
  <c r="H205" i="1" l="1"/>
  <c r="H204" i="1" s="1"/>
  <c r="E81" i="2" s="1"/>
  <c r="E80" i="2" s="1"/>
  <c r="E79" i="2" s="1"/>
  <c r="E78" i="2" s="1"/>
  <c r="B76" i="2"/>
  <c r="B77" i="2"/>
  <c r="A77" i="2"/>
  <c r="F77" i="2"/>
  <c r="F76" i="2" s="1"/>
  <c r="E77" i="2"/>
  <c r="E76" i="2" s="1"/>
  <c r="E30" i="2"/>
  <c r="I202" i="1"/>
  <c r="H202" i="1"/>
  <c r="H201" i="1" s="1"/>
  <c r="H200" i="1" s="1"/>
  <c r="E75" i="2" l="1"/>
  <c r="E74" i="2" s="1"/>
  <c r="F75" i="2"/>
  <c r="F74" i="2" s="1"/>
  <c r="I200" i="1"/>
  <c r="I201" i="1"/>
  <c r="I121" i="1" l="1"/>
  <c r="I120" i="1" s="1"/>
  <c r="H121" i="1"/>
  <c r="H120" i="1" s="1"/>
  <c r="H119" i="1" s="1"/>
  <c r="H118" i="1" s="1"/>
  <c r="E68" i="2" l="1"/>
  <c r="I119" i="1"/>
  <c r="I118" i="1" s="1"/>
  <c r="F68" i="2" l="1"/>
  <c r="F63" i="2" l="1"/>
  <c r="F62" i="2" s="1"/>
  <c r="F61" i="2" s="1"/>
  <c r="F60" i="2" s="1"/>
  <c r="F59" i="2" s="1"/>
  <c r="F58" i="2" s="1"/>
  <c r="F57" i="2" s="1"/>
  <c r="F56" i="2" s="1"/>
  <c r="E67" i="2"/>
  <c r="E66" i="2" s="1"/>
  <c r="E65" i="2" s="1"/>
  <c r="E64" i="2" s="1"/>
  <c r="E63" i="2"/>
  <c r="E62" i="2" s="1"/>
  <c r="E61" i="2" s="1"/>
  <c r="E60" i="2" s="1"/>
  <c r="E59" i="2" s="1"/>
  <c r="I112" i="1"/>
  <c r="I111" i="1" s="1"/>
  <c r="I110" i="1" s="1"/>
  <c r="I109" i="1" s="1"/>
  <c r="I108" i="1" s="1"/>
  <c r="I107" i="1" s="1"/>
  <c r="H112" i="1"/>
  <c r="H111" i="1" s="1"/>
  <c r="H110" i="1" s="1"/>
  <c r="H109" i="1" s="1"/>
  <c r="H116" i="1"/>
  <c r="H115" i="1" s="1"/>
  <c r="H114" i="1" s="1"/>
  <c r="H108" i="1" l="1"/>
  <c r="H107" i="1" s="1"/>
  <c r="E58" i="2"/>
  <c r="E57" i="2" s="1"/>
  <c r="E56" i="2" s="1"/>
  <c r="I176" i="1" l="1"/>
  <c r="I175" i="1" s="1"/>
  <c r="I174" i="1" s="1"/>
  <c r="I173" i="1" s="1"/>
  <c r="I148" i="1" s="1"/>
  <c r="H176" i="1"/>
  <c r="H175" i="1" s="1"/>
  <c r="H174" i="1" s="1"/>
  <c r="H173" i="1" s="1"/>
  <c r="F73" i="2" l="1"/>
  <c r="H101" i="1"/>
  <c r="H100" i="1" s="1"/>
  <c r="H99" i="1" s="1"/>
  <c r="H93" i="1" s="1"/>
  <c r="E43" i="2" s="1"/>
  <c r="H87" i="1" l="1"/>
  <c r="E42" i="2"/>
  <c r="E41" i="2" s="1"/>
  <c r="I88" i="1"/>
  <c r="I87" i="1" s="1"/>
  <c r="H97" i="1"/>
  <c r="H96" i="1" s="1"/>
  <c r="H95" i="1" s="1"/>
  <c r="H94" i="1" s="1"/>
  <c r="I97" i="1" l="1"/>
  <c r="I96" i="1" s="1"/>
  <c r="I95" i="1" s="1"/>
  <c r="I94" i="1" s="1"/>
  <c r="I164" i="1" l="1"/>
  <c r="I163" i="1" s="1"/>
  <c r="I171" i="1"/>
  <c r="H171" i="1"/>
  <c r="H183" i="1" l="1"/>
  <c r="H182" i="1" s="1"/>
  <c r="H181" i="1" s="1"/>
  <c r="H180" i="1" s="1"/>
  <c r="H179" i="1" s="1"/>
  <c r="H178" i="1" s="1"/>
  <c r="H31" i="1" l="1"/>
  <c r="E33" i="2" l="1"/>
  <c r="F96" i="2" l="1"/>
  <c r="F95" i="2" s="1"/>
  <c r="F94" i="2" s="1"/>
  <c r="F89" i="2" s="1"/>
  <c r="E96" i="2"/>
  <c r="E95" i="2" s="1"/>
  <c r="E94" i="2" s="1"/>
  <c r="F32" i="2" l="1"/>
  <c r="F31" i="2" s="1"/>
  <c r="F26" i="2" s="1"/>
  <c r="E32" i="2"/>
  <c r="E31" i="2" s="1"/>
  <c r="F48" i="2" l="1"/>
  <c r="F47" i="2" s="1"/>
  <c r="F46" i="2" s="1"/>
  <c r="F45" i="2" s="1"/>
  <c r="F54" i="2"/>
  <c r="F53" i="2" s="1"/>
  <c r="E54" i="2"/>
  <c r="E53" i="2" s="1"/>
  <c r="E52" i="2"/>
  <c r="E51" i="2" s="1"/>
  <c r="E50" i="2" s="1"/>
  <c r="E49" i="2" s="1"/>
  <c r="F44" i="2" l="1"/>
  <c r="E23" i="2" l="1"/>
  <c r="E22" i="2" l="1"/>
  <c r="E21" i="2" s="1"/>
  <c r="E20" i="2" s="1"/>
  <c r="E19" i="2" l="1"/>
  <c r="E18" i="2" s="1"/>
  <c r="E93" i="2" l="1"/>
  <c r="I181" i="1" l="1"/>
  <c r="I180" i="1" s="1"/>
  <c r="I179" i="1" l="1"/>
  <c r="I178" i="1" s="1"/>
  <c r="E29" i="2" l="1"/>
  <c r="E28" i="2" s="1"/>
  <c r="E27" i="2" s="1"/>
  <c r="E26" i="2" s="1"/>
  <c r="H59" i="1" l="1"/>
  <c r="H58" i="1" s="1"/>
  <c r="H57" i="1" s="1"/>
  <c r="H56" i="1" s="1"/>
  <c r="E48" i="2" l="1"/>
  <c r="E47" i="2" s="1"/>
  <c r="E46" i="2" s="1"/>
  <c r="E45" i="2" s="1"/>
  <c r="E44" i="2" s="1"/>
  <c r="E92" i="2" l="1"/>
  <c r="E91" i="2" s="1"/>
  <c r="E90" i="2" s="1"/>
  <c r="E89" i="2" s="1"/>
  <c r="F88" i="2" l="1"/>
  <c r="F87" i="2" s="1"/>
  <c r="E88" i="2"/>
  <c r="E87" i="2" s="1"/>
  <c r="F86" i="2" l="1"/>
  <c r="F85" i="2" s="1"/>
  <c r="F84" i="2" s="1"/>
  <c r="E86" i="2"/>
  <c r="E85" i="2" s="1"/>
  <c r="E84" i="2" s="1"/>
  <c r="I219" i="1"/>
  <c r="I220" i="1"/>
  <c r="I210" i="1" l="1"/>
  <c r="H219" i="1"/>
  <c r="I226" i="1" l="1"/>
  <c r="F83" i="2"/>
  <c r="F82" i="2" s="1"/>
  <c r="H220" i="1"/>
  <c r="H85" i="1" l="1"/>
  <c r="H139" i="1"/>
  <c r="H133" i="1" s="1"/>
  <c r="H132" i="1" s="1"/>
  <c r="E71" i="2" s="1"/>
  <c r="E69" i="2" s="1"/>
  <c r="I146" i="1"/>
  <c r="I145" i="1" s="1"/>
  <c r="I142" i="1" s="1"/>
  <c r="I141" i="1" s="1"/>
  <c r="H146" i="1"/>
  <c r="H145" i="1" s="1"/>
  <c r="H142" i="1" s="1"/>
  <c r="H141" i="1" s="1"/>
  <c r="H155" i="1"/>
  <c r="H149" i="1" s="1"/>
  <c r="I160" i="1"/>
  <c r="H164" i="1"/>
  <c r="H163" i="1" s="1"/>
  <c r="H160" i="1" s="1"/>
  <c r="I170" i="1"/>
  <c r="I167" i="1" s="1"/>
  <c r="I166" i="1" s="1"/>
  <c r="H170" i="1"/>
  <c r="H167" i="1" s="1"/>
  <c r="H166" i="1" s="1"/>
  <c r="H217" i="1"/>
  <c r="H211" i="1" s="1"/>
  <c r="H210" i="1" s="1"/>
  <c r="H41" i="1"/>
  <c r="H36" i="1" s="1"/>
  <c r="H25" i="1"/>
  <c r="H20" i="1" s="1"/>
  <c r="H148" i="1" l="1"/>
  <c r="H35" i="1"/>
  <c r="E17" i="2" s="1"/>
  <c r="H78" i="1"/>
  <c r="H77" i="1" s="1"/>
  <c r="I159" i="1"/>
  <c r="H159" i="1"/>
  <c r="E73" i="2" l="1"/>
  <c r="E40" i="2"/>
  <c r="E38" i="2" s="1"/>
  <c r="H19" i="1"/>
  <c r="H14" i="1" s="1"/>
  <c r="E16" i="2" l="1"/>
  <c r="E14" i="2" s="1"/>
  <c r="H226" i="1"/>
  <c r="E83" i="2"/>
  <c r="E82" i="2" s="1"/>
  <c r="F72" i="2"/>
  <c r="F97" i="2" s="1"/>
  <c r="E38" i="14" l="1"/>
  <c r="E37" i="14" s="1"/>
  <c r="E36" i="14" s="1"/>
  <c r="E35" i="14" s="1"/>
  <c r="E72" i="2"/>
  <c r="E97" i="2" s="1"/>
</calcChain>
</file>

<file path=xl/sharedStrings.xml><?xml version="1.0" encoding="utf-8"?>
<sst xmlns="http://schemas.openxmlformats.org/spreadsheetml/2006/main" count="828" uniqueCount="334">
  <si>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</si>
  <si>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</si>
  <si>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</si>
  <si>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</si>
  <si>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</si>
  <si>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</si>
  <si>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</si>
  <si>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</si>
  <si>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</si>
  <si>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</si>
  <si>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</si>
  <si>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</si>
  <si>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</si>
  <si>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</si>
  <si>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9000000000</t>
  </si>
  <si>
    <t>0200000000</t>
  </si>
  <si>
    <t>0200111000</t>
  </si>
  <si>
    <t>0400</t>
  </si>
  <si>
    <t>1100000000</t>
  </si>
  <si>
    <t>1100020000</t>
  </si>
  <si>
    <t>90000S0000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</si>
  <si>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</si>
  <si>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</si>
  <si>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</si>
  <si>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</si>
  <si>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</si>
  <si>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</si>
  <si>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</si>
  <si>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</si>
  <si>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09000L0000</t>
  </si>
  <si>
    <t>09000R0000</t>
  </si>
  <si>
    <t>1100</t>
  </si>
  <si>
    <t>0500560000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</si>
  <si>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</si>
  <si>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</si>
  <si>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</si>
  <si>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</si>
  <si>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</si>
  <si>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</si>
  <si>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</si>
  <si>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</si>
  <si>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</si>
  <si>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</si>
  <si>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</si>
  <si>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</si>
  <si>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</si>
  <si>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Межбюджетные трансферты</t>
  </si>
  <si>
    <t>Иные межбюджетные трансферты</t>
  </si>
  <si>
    <t>Иные направления расходов</t>
  </si>
  <si>
    <t>Непрограммные направления расходов местного бюджета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</si>
  <si>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</si>
  <si>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</si>
  <si>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</si>
  <si>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</si>
  <si>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</si>
  <si>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</si>
  <si>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</si>
  <si>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</si>
  <si>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</si>
  <si>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</si>
  <si>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</si>
  <si>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</si>
  <si>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</si>
  <si>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</si>
  <si>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</si>
  <si>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</si>
  <si>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</si>
  <si>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Капитальные вложения в объекты государственной (муниципальной) собственности</t>
  </si>
  <si>
    <t>Бюджетные инвестиции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</si>
  <si>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</si>
  <si>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</si>
  <si>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</si>
  <si>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</si>
  <si>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</si>
  <si>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</si>
  <si>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</si>
  <si>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</si>
  <si>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</si>
  <si>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</si>
  <si>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</si>
  <si>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</si>
  <si>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</si>
  <si>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</si>
  <si>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</si>
  <si>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</si>
  <si>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</si>
  <si>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</si>
  <si>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</si>
  <si>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</si>
  <si>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</si>
  <si>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</si>
  <si>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</si>
  <si>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</si>
  <si>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</si>
  <si>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</si>
  <si>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</si>
  <si>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05002S2000</t>
  </si>
  <si>
    <t>05002S2002</t>
  </si>
  <si>
    <t>05001S0000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</si>
  <si>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</si>
  <si>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</si>
  <si>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</si>
  <si>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</si>
  <si>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</si>
  <si>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</si>
  <si>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</si>
  <si>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</si>
  <si>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</si>
  <si>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</si>
  <si>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</si>
  <si>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</si>
  <si>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</si>
  <si>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</si>
  <si>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</si>
  <si>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</si>
  <si>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</si>
  <si>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Здравоохранение</t>
  </si>
  <si>
    <t xml:space="preserve">Другие вопросы в области здравоохранения
</t>
  </si>
  <si>
    <t>Реализация программ формирования современной городской среды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</si>
  <si>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</si>
  <si>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</si>
  <si>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</si>
  <si>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</si>
  <si>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</si>
  <si>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</si>
  <si>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</si>
  <si>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Муниципальная программа "Устойчивое развитие сельских территорий муниципального района Клявлинский Самарской области на 2019-2025 годы"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</si>
  <si>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</si>
  <si>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</si>
  <si>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</si>
  <si>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</si>
  <si>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</si>
  <si>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</si>
  <si>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</si>
  <si>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</si>
  <si>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</si>
  <si>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</si>
  <si>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</si>
  <si>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90 0 00 00000</t>
  </si>
  <si>
    <t>90 1 00 00000</t>
  </si>
  <si>
    <t>90 4 00 00000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</si>
  <si>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</si>
  <si>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</si>
  <si>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</si>
  <si>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</si>
  <si>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</si>
  <si>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</si>
  <si>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</si>
  <si>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Наименование  раздела, подраздела расходов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</si>
  <si>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</si>
  <si>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</si>
  <si>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ОБОРОНА</t>
  </si>
  <si>
    <t>НАЦИОНАЛЬНАЯ БЕЗОПАСНОСТЬ И ПРАВООХРАНИТЕЛЬНАЯ ДЕЯТЕЛЬНОСТЬ</t>
  </si>
  <si>
    <t>200</t>
  </si>
  <si>
    <t>240</t>
  </si>
  <si>
    <t>Администрация сельского поселения  Назаровка муниципального района Клявлинский Самарской области</t>
  </si>
  <si>
    <t>Муниципальная программа «Комплексное развитие сельских территорий сельского поселения Назаровка муниципального района Клявлинский Самарской области на 2020-2025 годы</t>
  </si>
  <si>
    <t>Общее образование</t>
  </si>
  <si>
    <t>2400000000</t>
  </si>
  <si>
    <t>тыс.руб.</t>
  </si>
  <si>
    <t>Код бюджетной классификации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</si>
  <si>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</si>
  <si>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</si>
  <si>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</si>
  <si>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</si>
  <si>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</si>
  <si>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</si>
  <si>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трансферты.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</si>
  <si>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</si>
  <si>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Вид дохода</t>
  </si>
  <si>
    <t>Коммунальное хозяйство</t>
  </si>
  <si>
    <t>тыс.руб</t>
  </si>
  <si>
    <t>Код администратора</t>
  </si>
  <si>
    <t>Код</t>
  </si>
  <si>
    <t>Наименование кода группы, подгруппы, статьи, вида источника финансирования дефицита бюджета поселения,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</si>
  <si>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</si>
  <si>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0,00</t>
  </si>
  <si>
    <t>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</si>
  <si>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</si>
  <si>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</si>
  <si>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</si>
  <si>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</si>
  <si>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</si>
  <si>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01 01 00 00 10 0000 710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</si>
  <si>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</si>
  <si>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</si>
  <si>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</si>
  <si>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01 01 00 00 10 0000 810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</si>
  <si>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</si>
  <si>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</si>
  <si>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</si>
  <si>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</si>
  <si>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</si>
  <si>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</si>
  <si>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Привлечение сельскими поселениями кредитов от кредитных организаций 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</si>
  <si>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</si>
  <si>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</si>
  <si>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</si>
  <si>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сельскими поселениями кредитов от кредитных организаций в валюте Российской Федерации</t>
  </si>
  <si>
    <t xml:space="preserve"> 01 03 00 00 00 0000 000</t>
  </si>
  <si>
    <t>Бюджетные кредиты из других бюджетов бюджетной системы Российской Федерации</t>
  </si>
  <si>
    <t xml:space="preserve"> 01 03 01 00 00 0000 000</t>
  </si>
  <si>
    <t xml:space="preserve">Бюджетные кредиты из других бюджетов бюджетной системы Российской Федерации в валюте Российской Федерации </t>
  </si>
  <si>
    <t>01 03 01 00 00 0000 700</t>
  </si>
  <si>
    <t>Получение бюджетных кредитов из других бюджетов бюджетной системы Российской Федерации в валюте Российской Федерации</t>
  </si>
  <si>
    <t xml:space="preserve"> 01 03 01 00 10 0000 710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</si>
  <si>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</si>
  <si>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</si>
  <si>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</si>
  <si>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</si>
  <si>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</si>
  <si>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</si>
  <si>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</si>
  <si>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</si>
  <si>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</si>
  <si>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</si>
  <si>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</si>
  <si>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</si>
  <si>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</si>
  <si>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</si>
  <si>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</si>
  <si>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</si>
  <si>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</si>
  <si>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</si>
  <si>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</si>
  <si>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</si>
  <si>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</si>
  <si>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</si>
  <si>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денежных средств бюджетов сельских  поселений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</si>
  <si>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</si>
  <si>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</si>
  <si>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</si>
  <si>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</si>
  <si>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</si>
  <si>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</si>
  <si>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</si>
  <si>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</si>
  <si>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</si>
  <si>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</si>
  <si>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</si>
  <si>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</si>
  <si>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</si>
  <si>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</si>
  <si>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01 06 05 01 10 0000 540</t>
  </si>
  <si>
    <t>Предоставление бюджетных кредитов юридическим лицам из бюджетов сельских поселений в валюте Российской Федерации</t>
  </si>
  <si>
    <t xml:space="preserve">Плановые бюджетные назначения </t>
  </si>
  <si>
    <t xml:space="preserve">Исполнение </t>
  </si>
  <si>
    <t>%   исполнения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</si>
  <si>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</si>
  <si>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сельских поселений</t>
  </si>
  <si>
    <r>
      <t>Дотации бюджетам сельских поселений на выравнивание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бюджетной обеспеченности из бюджетов муниципальных районов</t>
    </r>
  </si>
  <si>
    <t>Приложение №2</t>
  </si>
  <si>
    <t xml:space="preserve">сельского поселения Назаровка </t>
  </si>
  <si>
    <t xml:space="preserve">Всего </t>
  </si>
  <si>
    <t>Приложение № 3</t>
  </si>
  <si>
    <t>Приложение № 4</t>
  </si>
  <si>
    <t>Приложение № 5</t>
  </si>
  <si>
    <t>Наименование показателя</t>
  </si>
  <si>
    <t>Утверждено должностей в штатном расписании на конец отчетного периода</t>
  </si>
  <si>
    <t>Фактически замещено должностей на конец отчетного периода</t>
  </si>
  <si>
    <t>Денежное содержание</t>
  </si>
  <si>
    <t>Лица, замещающие муниципальные должности</t>
  </si>
  <si>
    <t>Лица, замещающие должности муниципальной службы</t>
  </si>
  <si>
    <t>Работники органа местного самоуправления, замещающие должности, не являющиеся должностями муниципальной службы</t>
  </si>
  <si>
    <t>ВСЕГО</t>
  </si>
  <si>
    <t>Плановые бюджетные ассигнования</t>
  </si>
  <si>
    <t>Исполнено</t>
  </si>
  <si>
    <t>Бюджетные ассигнования</t>
  </si>
  <si>
    <t xml:space="preserve"> Сведения о численности муниципальных служащих сельского поселения, работников органов местного самоуправления сельского поселения Назаровка муниципального района Клявлинский и фактических затратах на их денежное содержание </t>
  </si>
  <si>
    <t>Безвозмездные поступления</t>
  </si>
  <si>
    <t>000 200 00000 00 0000 000</t>
  </si>
  <si>
    <t>532 202 16001 10 0000 150</t>
  </si>
  <si>
    <t>532 202 35118 10 00001 50</t>
  </si>
  <si>
    <t>532 202 40014 10 0000 150</t>
  </si>
  <si>
    <t>532 202 49999 10 0000 150</t>
  </si>
  <si>
    <t>Всего доходов</t>
  </si>
  <si>
    <t>Налоговые и неналоговые доходы</t>
  </si>
  <si>
    <t>000 100 00000 00 0000 000</t>
  </si>
  <si>
    <t>100 103 02000 01 0000 110</t>
  </si>
  <si>
    <t>182 101 02000 01 0000 110</t>
  </si>
  <si>
    <t>182 105 03010 01 0000 110</t>
  </si>
  <si>
    <t>182 106 01000 00 0000 110</t>
  </si>
  <si>
    <t>182 106 06000 00 0000 110</t>
  </si>
  <si>
    <t>938 111 00000 00 0000 120</t>
  </si>
  <si>
    <t>532 113 02065 10 0000 130</t>
  </si>
  <si>
    <t>в том числе за счет безвозмездных поступлений имеющие целевое назначение из вышестоящих бюджетов</t>
  </si>
  <si>
    <t xml:space="preserve">Глава сельского поселения                                                                                            В.П.Егоров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</si>
  <si>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 Постановлению Администрации</t>
  </si>
  <si>
    <t xml:space="preserve">" Об утверждении отчета об исполнении </t>
  </si>
  <si>
    <t>к Постановлению Администрации сельского поселения</t>
  </si>
  <si>
    <t>Назаровка  " Об утверждении отчета об исполнении</t>
  </si>
  <si>
    <t>Социальное обеспечение населения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</si>
  <si>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</si>
  <si>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</si>
  <si>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</si>
  <si>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57,48%</t>
  </si>
  <si>
    <t>Муниципальная программа "Развитие органов местного самоуправления и решение вопросов местного значения сельского поселения Назаровка муниципального района Клявлинский Самарской области на 2018-2026 годы"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</si>
  <si>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Назаровка муниципального района Клявлинский Самарской области на 2018-2026 годы"</t>
  </si>
  <si>
    <t>532 202 25599 10 0000 150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</si>
  <si>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</si>
  <si>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86,73%</t>
  </si>
  <si>
    <t>Сельское хозяйство и рыболовство</t>
  </si>
  <si>
    <t>Об утверждении  отчета об исполнении бюджета сельского поселения Назаровка за 1 квартал 2024 год</t>
  </si>
  <si>
    <t xml:space="preserve">Рассмотрев отчет об исполнении бюджета сельского поселения Назаровка муниципального района Клявлинский за  1 квартал 2024 года и в соответствии с п.5 ст.264.2 БК РФ, Администрация сельского поселения Назаровка муниципального района Клявлинский постановляет:
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</si>
  <si>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к  Постановлению Администрации                                                                                                                                                                                                                             сельского поселения Назаровка                                                                                                                                                                                                                                               "Об утверждении  отчета об исполнении                                                                                                                                                                                                                 бюджета сельского поселения                                                                                                                                                                                                                            Назаровка  за  1 квартал 2024 года''
</t>
  </si>
  <si>
    <t>Доходы местного бюджета за 1 квартал 2024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</si>
  <si>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бюджета сельского поселения Назаровка за 1 квартал 2024 года"</t>
  </si>
  <si>
    <t xml:space="preserve">Расходы местного бюджета за 1 квартал 2024 года по ведомственной структуре расходов бюджета сельского поселения Назаровка муниципального района Клявлинский Самарской области
  </t>
  </si>
  <si>
    <t>бюджета сельского поселения Назаровка за 1 квартал 2024 год"</t>
  </si>
  <si>
    <t>Расходы местного бюджета за 1 квартал 2024 года по разделам,  подразделам классификации расходов бюджета сельского поселения Назаровка муниципального района Клявлинский Самарской области</t>
  </si>
  <si>
    <t xml:space="preserve">Источники внутреннего финансирования дефицита местного  бюджета за 1 квартал 2024 год 
  </t>
  </si>
  <si>
    <t>Расходы местного бюджета за 1 квартал 2024 года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</si>
  <si>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сельского поселения Назаровка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                                                                                                                                                                                                                бюджета сельского поселения Назаровка  за 1 квартал 2024 гоад''
</t>
  </si>
  <si>
    <t>Статья 1                                                                                                                                                                                                                                        1.Утвердить отчет об исполнении бюджета сельского поселения Назаровка за 1 квартал 2024 года по доходам в сумме 2 813,493 тыс.руб. и расходам в сумме 2 726,085  тыс.руб. с превышением доходов над расходами в сумме 87,408 тыс.руб.</t>
  </si>
  <si>
    <t>18,44%</t>
  </si>
  <si>
    <t>11,02%</t>
  </si>
  <si>
    <t>25,00%</t>
  </si>
  <si>
    <t>0,00%</t>
  </si>
  <si>
    <t>98,18%</t>
  </si>
  <si>
    <t>88,24%</t>
  </si>
  <si>
    <t>0,69%</t>
  </si>
  <si>
    <t>12,35%</t>
  </si>
  <si>
    <t>2,20%</t>
  </si>
  <si>
    <t>26,23%</t>
  </si>
  <si>
    <t>25,09</t>
  </si>
  <si>
    <r>
      <t>РОССИЙСКАЯ ФЕДЕРАЦИЯ
АДМИНИСТРАЦИЯ                                               СЕЛЬСКОГО ПОСЕЛЕНИЯ НАЗАРОВКА      МУНИЦИПАЛЬНОГО РАЙОНА КЛЯВЛИНСКИЙ                                           САМАРСКОЙ ОБЛАСТИ                   ПОСТАНОВЛЕНИЕ
о</t>
    </r>
    <r>
      <rPr>
        <sz val="12"/>
        <color theme="1"/>
        <rFont val="Times New Roman"/>
        <family val="1"/>
        <charset val="204"/>
      </rPr>
      <t>т  27.04.2024  № 21</t>
    </r>
    <r>
      <rPr>
        <sz val="12"/>
        <rFont val="Times New Roman"/>
        <family val="1"/>
        <charset val="204"/>
      </rPr>
      <t xml:space="preserve">
</t>
    </r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</si>
  <si>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</si>
  <si>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532 208 05000 10 0000 150</t>
  </si>
  <si>
    <t>25,71%</t>
  </si>
  <si>
    <t>50,678</t>
  </si>
  <si>
    <t>-87,408</t>
  </si>
  <si>
    <t xml:space="preserve"> 2. Утвердить следующие показатели годового отчета об исполнении бюджета сельского поселения Назаровка за 1 квартал 2024 года:
  Доходы местного бюджета за 1 квартал 2024 года по кодам видов доходов, подвидов доходов, классификации операций сектора государственного управления, относящихся к доходам бюджета, согласно приложению № 1 к настоящему Постановлению;
 Расходы местного бюджета за 1 квартал 2024 года по ведомственной структуре расходов бюджета сельского поселения Назаровка муниципального района Клявлинский Самарской области согласно приложению № 2 к настоящему Постановлению;
 Расходы местного бюджета за 1 квартал 2024 года по разделам,  подразделам классификации расходов бюджета сельского поселения Назаровка муниципального района Клявлинский Самарской области согласно приложению № 3 к настоящему Постановлению;
 Источники внутреннего финансирования дефицита местного  бюджета за  1 квартал 2024 года согласно приложению № 4 к настоящему Постановлению;                                                                                                                                                                                                                                                Расходы местного бюджета за 1 квартал 2024 года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согласно приложению № 5 к настоящему Постановлению;
 Сведения о численности муниципальных служащих сельского поселения, работников органов местного самоуправления сельского поселения Назаровка муниципального района Клявлинский и фактических затратах на их денежное содержание согласно приложению № 6 к настоящему Постановлению;
 Статья 2
 Настоящее Решение вступает в силу со дня его официального опубликования
 Статья 3
 Направить настоящее Решение в Собрание представителей сельского поселения Назаровка и Счетную палату муниципального района Клявлинский Самарской области
 Статья 4
 Опубликовать настоящее Решение в газете «Вести сельского поселения Назаровка»</t>
  </si>
  <si>
    <t>Расходы утвержденные на 2024 год</t>
  </si>
  <si>
    <t>Расходы исполненные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</si>
</sst>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  <numFmt numFmtId="174" formatCode="0.000"/>
  </numFmts>
  <fonts count="2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9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9" fillId="0" borderId="0" applyFont="0" applyFill="0" applyBorder="0" applyAlignment="0" applyProtection="0"/>
  </cellStyleXfs>
  <cellXfs count="288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0" fillId="0" borderId="0" xfId="0" applyFill="1"/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11" fillId="0" borderId="0" xfId="0" applyFont="1"/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6" fillId="2" borderId="0" xfId="4" applyFill="1"/>
    <xf numFmtId="166" fontId="3" fillId="2" borderId="16" xfId="4" applyNumberFormat="1" applyFont="1" applyFill="1" applyBorder="1"/>
    <xf numFmtId="0" fontId="3" fillId="2" borderId="0" xfId="1" applyFont="1" applyFill="1" applyBorder="1" applyAlignment="1"/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right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3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6" xfId="4" applyNumberFormat="1" applyFont="1" applyFill="1" applyBorder="1"/>
    <xf numFmtId="0" fontId="8" fillId="2" borderId="1" xfId="4" applyNumberFormat="1" applyFont="1" applyFill="1" applyBorder="1" applyAlignment="1">
      <alignment horizontal="center" wrapText="1"/>
    </xf>
    <xf numFmtId="0" fontId="13" fillId="2" borderId="6" xfId="2" applyFont="1" applyFill="1" applyBorder="1" applyAlignment="1" applyProtection="1">
      <alignment horizontal="left" wrapText="1"/>
    </xf>
    <xf numFmtId="0" fontId="8" fillId="2" borderId="6" xfId="4" applyNumberFormat="1" applyFont="1" applyFill="1" applyBorder="1" applyAlignment="1">
      <alignment horizontal="center" wrapText="1"/>
    </xf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right"/>
    </xf>
    <xf numFmtId="166" fontId="19" fillId="2" borderId="0" xfId="4" applyNumberFormat="1" applyFont="1" applyFill="1"/>
    <xf numFmtId="0" fontId="3" fillId="0" borderId="0" xfId="1" applyFont="1" applyFill="1" applyBorder="1" applyAlignment="1" applyProtection="1">
      <alignment horizontal="right"/>
    </xf>
    <xf numFmtId="0" fontId="0" fillId="0" borderId="0" xfId="0" applyFill="1" applyProtection="1"/>
    <xf numFmtId="166" fontId="5" fillId="0" borderId="9" xfId="1" applyNumberFormat="1" applyFont="1" applyFill="1" applyBorder="1" applyAlignment="1" applyProtection="1">
      <alignment horizontal="center" wrapText="1"/>
      <protection hidden="1"/>
    </xf>
    <xf numFmtId="166" fontId="5" fillId="0" borderId="9" xfId="4" applyNumberFormat="1" applyFont="1" applyFill="1" applyBorder="1"/>
    <xf numFmtId="166" fontId="3" fillId="0" borderId="9" xfId="4" applyNumberFormat="1" applyFont="1" applyFill="1" applyBorder="1"/>
    <xf numFmtId="166" fontId="5" fillId="0" borderId="6" xfId="4" applyNumberFormat="1" applyFont="1" applyFill="1" applyBorder="1"/>
    <xf numFmtId="166" fontId="3" fillId="0" borderId="6" xfId="4" applyNumberFormat="1" applyFont="1" applyFill="1" applyBorder="1"/>
    <xf numFmtId="166" fontId="3" fillId="0" borderId="16" xfId="4" applyNumberFormat="1" applyFont="1" applyFill="1" applyBorder="1"/>
    <xf numFmtId="166" fontId="3" fillId="0" borderId="8" xfId="4" applyNumberFormat="1" applyFont="1" applyFill="1" applyBorder="1"/>
    <xf numFmtId="166" fontId="18" fillId="0" borderId="0" xfId="4" applyNumberFormat="1" applyFont="1" applyFill="1"/>
    <xf numFmtId="166" fontId="6" fillId="0" borderId="0" xfId="4" applyNumberFormat="1" applyFont="1" applyFill="1"/>
    <xf numFmtId="0" fontId="13" fillId="0" borderId="0" xfId="3" applyFont="1" applyFill="1" applyBorder="1" applyAlignment="1"/>
    <xf numFmtId="0" fontId="14" fillId="0" borderId="1" xfId="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/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0" borderId="1" xfId="2" applyFont="1" applyFill="1" applyBorder="1" applyAlignment="1" applyProtection="1">
      <alignment wrapText="1"/>
    </xf>
    <xf numFmtId="0" fontId="13" fillId="0" borderId="1" xfId="2" applyFont="1" applyFill="1" applyBorder="1" applyAlignment="1" applyProtection="1">
      <alignment wrapText="1"/>
    </xf>
    <xf numFmtId="49" fontId="14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7" fillId="0" borderId="0" xfId="4" applyFont="1" applyFill="1" applyAlignment="1"/>
    <xf numFmtId="49" fontId="17" fillId="0" borderId="0" xfId="4" applyNumberFormat="1" applyFont="1" applyFill="1" applyBorder="1" applyAlignment="1">
      <alignment vertical="distributed"/>
    </xf>
    <xf numFmtId="49" fontId="17" fillId="0" borderId="0" xfId="4" applyNumberFormat="1" applyFont="1" applyFill="1" applyAlignment="1">
      <alignment vertical="distributed"/>
    </xf>
    <xf numFmtId="0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2" applyFont="1" applyFill="1" applyAlignment="1" applyProtection="1">
      <alignment wrapText="1"/>
    </xf>
    <xf numFmtId="165" fontId="3" fillId="0" borderId="2" xfId="3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/>
    <xf numFmtId="0" fontId="2" fillId="0" borderId="0" xfId="0" applyFont="1" applyFill="1" applyProtection="1"/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distributed"/>
      <protection hidden="1"/>
    </xf>
    <xf numFmtId="49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0" borderId="2" xfId="3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2" applyFont="1" applyFill="1" applyBorder="1" applyAlignment="1" applyProtection="1">
      <alignment wrapText="1"/>
    </xf>
    <xf numFmtId="165" fontId="5" fillId="0" borderId="1" xfId="3" applyNumberFormat="1" applyFont="1" applyFill="1" applyBorder="1" applyAlignment="1" applyProtection="1">
      <alignment horizontal="center"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1" xfId="2" applyFont="1" applyFill="1" applyBorder="1" applyAlignment="1" applyProtection="1">
      <alignment horizontal="left" wrapText="1"/>
    </xf>
    <xf numFmtId="165" fontId="3" fillId="0" borderId="1" xfId="3" applyNumberFormat="1" applyFont="1" applyFill="1" applyBorder="1" applyAlignment="1" applyProtection="1">
      <alignment horizontal="distributed" wrapText="1"/>
      <protection hidden="1"/>
    </xf>
    <xf numFmtId="0" fontId="3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0" applyNumberFormat="1" applyFont="1" applyFill="1" applyBorder="1" applyAlignment="1">
      <alignment vertical="distributed"/>
    </xf>
    <xf numFmtId="0" fontId="3" fillId="0" borderId="1" xfId="2" applyFont="1" applyFill="1" applyBorder="1" applyAlignment="1" applyProtection="1"/>
    <xf numFmtId="173" fontId="5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vertical="distributed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left" vertical="distributed" wrapText="1"/>
      <protection hidden="1"/>
    </xf>
    <xf numFmtId="49" fontId="3" fillId="2" borderId="3" xfId="1" applyNumberFormat="1" applyFont="1" applyFill="1" applyBorder="1" applyAlignment="1" applyProtection="1">
      <alignment horizontal="left" wrapText="1"/>
      <protection hidden="1"/>
    </xf>
    <xf numFmtId="166" fontId="5" fillId="0" borderId="9" xfId="1" applyNumberFormat="1" applyFont="1" applyFill="1" applyBorder="1" applyAlignment="1" applyProtection="1">
      <alignment horizontal="right" wrapText="1"/>
      <protection hidden="1"/>
    </xf>
    <xf numFmtId="166" fontId="5" fillId="2" borderId="9" xfId="1" applyNumberFormat="1" applyFont="1" applyFill="1" applyBorder="1" applyAlignment="1" applyProtection="1">
      <alignment horizontal="right" wrapText="1"/>
      <protection hidden="1"/>
    </xf>
    <xf numFmtId="166" fontId="3" fillId="0" borderId="9" xfId="1" applyNumberFormat="1" applyFont="1" applyFill="1" applyBorder="1" applyAlignment="1" applyProtection="1">
      <alignment horizontal="right" wrapText="1"/>
      <protection hidden="1"/>
    </xf>
    <xf numFmtId="166" fontId="3" fillId="2" borderId="9" xfId="1" applyNumberFormat="1" applyFont="1" applyFill="1" applyBorder="1" applyAlignment="1" applyProtection="1">
      <alignment horizontal="right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3" fillId="0" borderId="3" xfId="2" applyFont="1" applyFill="1" applyBorder="1" applyAlignment="1" applyProtection="1">
      <alignment wrapText="1"/>
    </xf>
    <xf numFmtId="169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wrapText="1"/>
    </xf>
    <xf numFmtId="0" fontId="22" fillId="0" borderId="0" xfId="1" applyFont="1" applyFill="1" applyBorder="1" applyAlignment="1" applyProtection="1">
      <alignment horizontal="center" wrapText="1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vertical="center"/>
    </xf>
    <xf numFmtId="49" fontId="21" fillId="0" borderId="0" xfId="1" applyNumberFormat="1" applyFont="1" applyFill="1" applyBorder="1" applyAlignment="1" applyProtection="1">
      <alignment vertical="top" wrapText="1"/>
    </xf>
    <xf numFmtId="49" fontId="5" fillId="0" borderId="0" xfId="1" applyNumberFormat="1" applyFont="1" applyFill="1" applyBorder="1" applyAlignment="1" applyProtection="1">
      <alignment vertical="top" wrapText="1"/>
    </xf>
    <xf numFmtId="0" fontId="5" fillId="0" borderId="1" xfId="2" applyFont="1" applyFill="1" applyBorder="1" applyAlignment="1" applyProtection="1">
      <alignment horizontal="left" wrapText="1"/>
    </xf>
    <xf numFmtId="165" fontId="5" fillId="0" borderId="1" xfId="3" applyNumberFormat="1" applyFont="1" applyFill="1" applyBorder="1" applyAlignment="1" applyProtection="1">
      <alignment horizontal="distributed" wrapText="1"/>
      <protection hidden="1"/>
    </xf>
    <xf numFmtId="0" fontId="5" fillId="0" borderId="1" xfId="1" applyNumberFormat="1" applyFont="1" applyFill="1" applyBorder="1" applyAlignment="1" applyProtection="1">
      <alignment horizont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0" applyFont="1" applyAlignment="1">
      <alignment horizontal="right"/>
    </xf>
    <xf numFmtId="0" fontId="0" fillId="0" borderId="1" xfId="0" applyBorder="1"/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174" fontId="22" fillId="0" borderId="5" xfId="0" applyNumberFormat="1" applyFont="1" applyBorder="1" applyAlignment="1">
      <alignment horizontal="right" vertical="center" wrapText="1"/>
    </xf>
    <xf numFmtId="174" fontId="22" fillId="0" borderId="1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165" fontId="3" fillId="0" borderId="3" xfId="3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vertical="center" wrapText="1"/>
    </xf>
    <xf numFmtId="49" fontId="22" fillId="0" borderId="3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49" fontId="22" fillId="0" borderId="4" xfId="0" applyNumberFormat="1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7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right" wrapText="1"/>
      <protection hidden="1"/>
    </xf>
    <xf numFmtId="0" fontId="13" fillId="0" borderId="3" xfId="2" applyFont="1" applyFill="1" applyBorder="1" applyAlignment="1" applyProtection="1">
      <alignment wrapText="1"/>
    </xf>
    <xf numFmtId="0" fontId="0" fillId="0" borderId="0" xfId="0" applyAlignment="1">
      <alignment horizontal="left"/>
    </xf>
    <xf numFmtId="0" fontId="13" fillId="2" borderId="7" xfId="3" applyFont="1" applyFill="1" applyBorder="1" applyAlignment="1">
      <alignment horizontal="right"/>
    </xf>
    <xf numFmtId="49" fontId="27" fillId="2" borderId="0" xfId="4" applyNumberFormat="1" applyFont="1" applyFill="1" applyAlignment="1">
      <alignment horizontal="right"/>
    </xf>
    <xf numFmtId="0" fontId="3" fillId="0" borderId="1" xfId="2" applyFont="1" applyFill="1" applyBorder="1" applyAlignment="1" applyProtection="1">
      <alignment vertical="center" wrapText="1"/>
    </xf>
    <xf numFmtId="0" fontId="21" fillId="0" borderId="1" xfId="2" applyFont="1" applyFill="1" applyBorder="1" applyAlignment="1" applyProtection="1">
      <alignment wrapText="1"/>
    </xf>
    <xf numFmtId="0" fontId="21" fillId="0" borderId="1" xfId="1" applyNumberFormat="1" applyFont="1" applyFill="1" applyBorder="1" applyAlignment="1" applyProtection="1">
      <alignment horizontal="center" wrapText="1"/>
      <protection hidden="1"/>
    </xf>
    <xf numFmtId="166" fontId="20" fillId="0" borderId="3" xfId="1" applyNumberFormat="1" applyFont="1" applyFill="1" applyBorder="1" applyAlignment="1" applyProtection="1">
      <alignment horizontal="right" wrapText="1"/>
      <protection hidden="1"/>
    </xf>
    <xf numFmtId="166" fontId="5" fillId="0" borderId="5" xfId="1" applyNumberFormat="1" applyFont="1" applyFill="1" applyBorder="1" applyAlignment="1" applyProtection="1">
      <alignment horizontal="center" wrapText="1"/>
      <protection hidden="1"/>
    </xf>
    <xf numFmtId="49" fontId="21" fillId="0" borderId="19" xfId="0" applyNumberFormat="1" applyFont="1" applyBorder="1" applyAlignment="1">
      <alignment horizontal="right" vertical="center" wrapText="1"/>
    </xf>
    <xf numFmtId="0" fontId="0" fillId="0" borderId="0" xfId="0" applyBorder="1"/>
    <xf numFmtId="166" fontId="3" fillId="0" borderId="5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174" fontId="3" fillId="0" borderId="3" xfId="1" applyNumberFormat="1" applyFont="1" applyFill="1" applyBorder="1" applyAlignment="1" applyProtection="1">
      <alignment horizontal="right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174" fontId="25" fillId="0" borderId="21" xfId="0" applyNumberFormat="1" applyFont="1" applyBorder="1" applyAlignment="1">
      <alignment wrapText="1"/>
    </xf>
    <xf numFmtId="49" fontId="21" fillId="0" borderId="1" xfId="0" applyNumberFormat="1" applyFont="1" applyBorder="1" applyAlignment="1">
      <alignment vertical="center" wrapText="1"/>
    </xf>
    <xf numFmtId="174" fontId="21" fillId="0" borderId="1" xfId="0" applyNumberFormat="1" applyFont="1" applyBorder="1" applyAlignment="1">
      <alignment horizontal="right" vertical="center" wrapText="1"/>
    </xf>
    <xf numFmtId="174" fontId="22" fillId="0" borderId="13" xfId="0" applyNumberFormat="1" applyFont="1" applyBorder="1" applyAlignment="1">
      <alignment horizontal="right" vertical="center" wrapText="1"/>
    </xf>
    <xf numFmtId="174" fontId="22" fillId="0" borderId="3" xfId="0" applyNumberFormat="1" applyFont="1" applyBorder="1" applyAlignment="1">
      <alignment horizontal="right" vertical="center" wrapText="1"/>
    </xf>
    <xf numFmtId="174" fontId="22" fillId="0" borderId="11" xfId="0" applyNumberFormat="1" applyFont="1" applyBorder="1" applyAlignment="1">
      <alignment horizontal="right" vertical="center" wrapText="1"/>
    </xf>
    <xf numFmtId="174" fontId="22" fillId="0" borderId="4" xfId="0" applyNumberFormat="1" applyFont="1" applyBorder="1" applyAlignment="1">
      <alignment horizontal="right" vertical="center" wrapText="1"/>
    </xf>
    <xf numFmtId="174" fontId="22" fillId="0" borderId="7" xfId="0" applyNumberFormat="1" applyFont="1" applyBorder="1" applyAlignment="1">
      <alignment horizontal="right" vertical="center" wrapText="1"/>
    </xf>
    <xf numFmtId="174" fontId="22" fillId="0" borderId="2" xfId="0" applyNumberFormat="1" applyFont="1" applyBorder="1" applyAlignment="1">
      <alignment horizontal="right" vertical="center" wrapText="1"/>
    </xf>
    <xf numFmtId="174" fontId="22" fillId="0" borderId="19" xfId="0" applyNumberFormat="1" applyFont="1" applyBorder="1" applyAlignment="1">
      <alignment horizontal="right" vertical="center" wrapText="1"/>
    </xf>
    <xf numFmtId="0" fontId="23" fillId="0" borderId="27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right" vertical="center" wrapText="1"/>
    </xf>
    <xf numFmtId="49" fontId="21" fillId="0" borderId="29" xfId="0" applyNumberFormat="1" applyFont="1" applyBorder="1" applyAlignment="1">
      <alignment horizontal="right" vertical="center" wrapText="1"/>
    </xf>
    <xf numFmtId="174" fontId="22" fillId="0" borderId="32" xfId="0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vertical="center" wrapText="1"/>
    </xf>
    <xf numFmtId="174" fontId="21" fillId="0" borderId="20" xfId="0" applyNumberFormat="1" applyFont="1" applyBorder="1" applyAlignment="1">
      <alignment horizontal="right" vertical="center" wrapText="1"/>
    </xf>
    <xf numFmtId="174" fontId="21" fillId="0" borderId="23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wrapText="1"/>
    </xf>
    <xf numFmtId="165" fontId="14" fillId="0" borderId="1" xfId="3" applyNumberFormat="1" applyFont="1" applyFill="1" applyBorder="1" applyAlignment="1" applyProtection="1">
      <alignment horizontal="center" wrapText="1"/>
      <protection hidden="1"/>
    </xf>
    <xf numFmtId="166" fontId="5" fillId="2" borderId="6" xfId="4" applyNumberFormat="1" applyFont="1" applyFill="1" applyBorder="1"/>
    <xf numFmtId="49" fontId="25" fillId="2" borderId="22" xfId="0" applyNumberFormat="1" applyFont="1" applyFill="1" applyBorder="1" applyAlignment="1">
      <alignment horizontal="right" wrapText="1"/>
    </xf>
    <xf numFmtId="49" fontId="21" fillId="2" borderId="17" xfId="0" applyNumberFormat="1" applyFont="1" applyFill="1" applyBorder="1" applyAlignment="1">
      <alignment horizontal="right" vertical="center" wrapText="1"/>
    </xf>
    <xf numFmtId="174" fontId="22" fillId="0" borderId="0" xfId="0" applyNumberFormat="1" applyFont="1" applyBorder="1" applyAlignment="1">
      <alignment horizontal="right" vertical="center" wrapText="1"/>
    </xf>
    <xf numFmtId="49" fontId="22" fillId="0" borderId="35" xfId="0" applyNumberFormat="1" applyFont="1" applyBorder="1" applyAlignment="1">
      <alignment horizontal="right" vertical="center" wrapText="1"/>
    </xf>
    <xf numFmtId="174" fontId="22" fillId="0" borderId="36" xfId="0" applyNumberFormat="1" applyFont="1" applyBorder="1" applyAlignment="1">
      <alignment horizontal="right" vertical="center" wrapText="1"/>
    </xf>
    <xf numFmtId="49" fontId="22" fillId="0" borderId="31" xfId="0" applyNumberFormat="1" applyFont="1" applyBorder="1" applyAlignment="1">
      <alignment horizontal="right" vertical="center" wrapText="1"/>
    </xf>
    <xf numFmtId="49" fontId="22" fillId="0" borderId="39" xfId="0" applyNumberFormat="1" applyFont="1" applyBorder="1" applyAlignment="1">
      <alignment horizontal="left" vertical="center" wrapText="1"/>
    </xf>
    <xf numFmtId="174" fontId="22" fillId="0" borderId="39" xfId="0" applyNumberFormat="1" applyFont="1" applyBorder="1" applyAlignment="1">
      <alignment horizontal="right" vertical="center" wrapText="1"/>
    </xf>
    <xf numFmtId="174" fontId="22" fillId="0" borderId="40" xfId="0" applyNumberFormat="1" applyFont="1" applyBorder="1" applyAlignment="1">
      <alignment horizontal="right" vertical="center" wrapText="1"/>
    </xf>
    <xf numFmtId="49" fontId="22" fillId="0" borderId="41" xfId="0" applyNumberFormat="1" applyFont="1" applyBorder="1" applyAlignment="1">
      <alignment horizontal="right" vertical="center" wrapText="1"/>
    </xf>
    <xf numFmtId="49" fontId="22" fillId="0" borderId="32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49" fontId="22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right"/>
    </xf>
    <xf numFmtId="49" fontId="23" fillId="0" borderId="28" xfId="0" applyNumberFormat="1" applyFont="1" applyBorder="1" applyAlignment="1">
      <alignment horizontal="left" vertical="center" wrapText="1"/>
    </xf>
    <xf numFmtId="49" fontId="23" fillId="0" borderId="6" xfId="0" applyNumberFormat="1" applyFont="1" applyBorder="1" applyAlignment="1">
      <alignment horizontal="left" vertical="center" wrapText="1"/>
    </xf>
    <xf numFmtId="49" fontId="23" fillId="0" borderId="37" xfId="0" applyNumberFormat="1" applyFont="1" applyBorder="1" applyAlignment="1">
      <alignment horizontal="left" vertical="center" wrapText="1"/>
    </xf>
    <xf numFmtId="49" fontId="23" fillId="0" borderId="38" xfId="0" applyNumberFormat="1" applyFont="1" applyBorder="1" applyAlignment="1">
      <alignment horizontal="left" vertical="center" wrapText="1"/>
    </xf>
    <xf numFmtId="49" fontId="21" fillId="0" borderId="28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distributed" wrapText="1"/>
    </xf>
    <xf numFmtId="0" fontId="21" fillId="0" borderId="2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right" wrapText="1"/>
    </xf>
    <xf numFmtId="49" fontId="21" fillId="0" borderId="0" xfId="1" applyNumberFormat="1" applyFont="1" applyFill="1" applyBorder="1" applyAlignment="1" applyProtection="1">
      <alignment horizontal="center" wrapText="1"/>
    </xf>
    <xf numFmtId="0" fontId="21" fillId="0" borderId="0" xfId="1" applyFont="1" applyFill="1" applyBorder="1" applyAlignment="1" applyProtection="1">
      <alignment horizontal="center" vertical="distributed" wrapText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6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1" xfId="1" applyNumberFormat="1" applyFont="1" applyFill="1" applyBorder="1" applyAlignment="1" applyProtection="1">
      <alignment horizontal="center" wrapText="1"/>
      <protection hidden="1"/>
    </xf>
    <xf numFmtId="0" fontId="5" fillId="0" borderId="12" xfId="1" applyNumberFormat="1" applyFont="1" applyFill="1" applyBorder="1" applyAlignment="1" applyProtection="1">
      <alignment horizontal="center" wrapText="1"/>
      <protection hidden="1"/>
    </xf>
    <xf numFmtId="0" fontId="5" fillId="0" borderId="13" xfId="1" applyNumberFormat="1" applyFont="1" applyFill="1" applyBorder="1" applyAlignment="1" applyProtection="1">
      <alignment horizontal="center" wrapText="1"/>
      <protection hidden="1"/>
    </xf>
    <xf numFmtId="0" fontId="5" fillId="0" borderId="14" xfId="1" applyNumberFormat="1" applyFont="1" applyFill="1" applyBorder="1" applyAlignment="1" applyProtection="1">
      <alignment horizontal="center" wrapText="1"/>
      <protection hidden="1"/>
    </xf>
    <xf numFmtId="49" fontId="13" fillId="0" borderId="11" xfId="3" applyNumberFormat="1" applyFont="1" applyFill="1" applyBorder="1" applyAlignment="1" applyProtection="1">
      <alignment horizontal="center" vertical="center" wrapText="1"/>
      <protection hidden="1"/>
    </xf>
    <xf numFmtId="49" fontId="13" fillId="0" borderId="12" xfId="3" applyNumberFormat="1" applyFont="1" applyFill="1" applyBorder="1" applyAlignment="1" applyProtection="1">
      <alignment horizontal="center" vertical="center" wrapText="1"/>
      <protection hidden="1"/>
    </xf>
    <xf numFmtId="49" fontId="13" fillId="0" borderId="13" xfId="3" applyNumberFormat="1" applyFont="1" applyFill="1" applyBorder="1" applyAlignment="1" applyProtection="1">
      <alignment horizontal="center" vertical="center" wrapText="1"/>
      <protection hidden="1"/>
    </xf>
    <xf numFmtId="49" fontId="13" fillId="0" borderId="14" xfId="3" applyNumberFormat="1" applyFont="1" applyFill="1" applyBorder="1" applyAlignment="1" applyProtection="1">
      <alignment horizontal="center" vertic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26" fillId="2" borderId="0" xfId="3" applyFont="1" applyFill="1" applyBorder="1" applyAlignment="1">
      <alignment horizontal="center" vertical="distributed" wrapText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3" fillId="2" borderId="11" xfId="3" applyNumberFormat="1" applyFont="1" applyFill="1" applyBorder="1" applyAlignment="1" applyProtection="1">
      <alignment horizontal="center" vertical="center" wrapText="1"/>
      <protection hidden="1"/>
    </xf>
    <xf numFmtId="166" fontId="13" fillId="2" borderId="12" xfId="3" applyNumberFormat="1" applyFont="1" applyFill="1" applyBorder="1" applyAlignment="1" applyProtection="1">
      <alignment horizontal="center" vertical="center" wrapText="1"/>
      <protection hidden="1"/>
    </xf>
    <xf numFmtId="166" fontId="13" fillId="2" borderId="13" xfId="3" applyNumberFormat="1" applyFont="1" applyFill="1" applyBorder="1" applyAlignment="1" applyProtection="1">
      <alignment horizontal="center" vertical="center" wrapText="1"/>
      <protection hidden="1"/>
    </xf>
    <xf numFmtId="166" fontId="13" fillId="2" borderId="14" xfId="3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0" xfId="1" applyNumberFormat="1" applyFont="1" applyFill="1" applyBorder="1" applyAlignment="1" applyProtection="1">
      <alignment horizontal="center" vertical="center" wrapText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457200</xdr:colOff>
          <xdr:row>0</xdr:row>
          <xdr:rowOff>38100</xdr:rowOff>
        </xdr:from>
        <xdr:to>
          <xdr:col>29</xdr:col>
          <xdr:colOff>57150</xdr:colOff>
          <xdr:row>1</xdr:row>
          <xdr:rowOff>219075</xdr:rowOff>
        </xdr:to>
        <xdr:sp macro="" textlink="">
          <xdr:nvSpPr>
            <xdr:cNvPr id="18433" name="ToggleButton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457200</xdr:colOff>
          <xdr:row>0</xdr:row>
          <xdr:rowOff>38100</xdr:rowOff>
        </xdr:from>
        <xdr:to>
          <xdr:col>31</xdr:col>
          <xdr:colOff>57150</xdr:colOff>
          <xdr:row>1</xdr:row>
          <xdr:rowOff>219075</xdr:rowOff>
        </xdr:to>
        <xdr:sp macro="" textlink="">
          <xdr:nvSpPr>
            <xdr:cNvPr id="6145" name="Toggle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457200</xdr:colOff>
          <xdr:row>0</xdr:row>
          <xdr:rowOff>38100</xdr:rowOff>
        </xdr:from>
        <xdr:to>
          <xdr:col>34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</xdr:row>
          <xdr:rowOff>0</xdr:rowOff>
        </xdr:from>
        <xdr:to>
          <xdr:col>27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2</xdr:row>
          <xdr:rowOff>28575</xdr:rowOff>
        </xdr:to>
        <xdr:sp macro="" textlink="">
          <xdr:nvSpPr>
            <xdr:cNvPr id="24577" name="ToggleButton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2</xdr:row>
          <xdr:rowOff>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D30"/>
  <sheetViews>
    <sheetView showZeros="0" view="pageBreakPreview" zoomScaleNormal="100" zoomScaleSheetLayoutView="100" workbookViewId="0">
      <selection activeCell="A9" sqref="A9:D9"/>
    </sheetView>
  </sheetViews>
  <sheetFormatPr defaultRowHeight="12.75" x14ac:dyDescent="0.2"/>
  <cols>
    <col min="1" max="1" width="49.28515625" style="113" customWidth="1"/>
    <col min="2" max="2" width="67.42578125" style="113" customWidth="1"/>
    <col min="3" max="3" width="20.42578125" style="114" customWidth="1"/>
    <col min="4" max="4" width="4.140625" style="114" customWidth="1"/>
    <col min="5" max="5" width="13.5703125" customWidth="1"/>
    <col min="6" max="6" width="9.140625" customWidth="1"/>
  </cols>
  <sheetData>
    <row r="1" spans="1:4" x14ac:dyDescent="0.2">
      <c r="A1" s="231"/>
      <c r="B1" s="231"/>
      <c r="C1" s="231"/>
      <c r="D1" s="231"/>
    </row>
    <row r="2" spans="1:4" ht="155.25" customHeight="1" x14ac:dyDescent="0.25">
      <c r="A2" s="130" t="s">
        <v>325</v>
      </c>
      <c r="B2" s="129"/>
      <c r="C2" s="132"/>
      <c r="D2" s="131"/>
    </row>
    <row r="3" spans="1:4" hidden="1" x14ac:dyDescent="0.2">
      <c r="A3" s="231"/>
      <c r="B3" s="231"/>
      <c r="C3" s="231"/>
      <c r="D3" s="231"/>
    </row>
    <row r="4" spans="1:4" x14ac:dyDescent="0.2">
      <c r="A4" s="231"/>
      <c r="B4" s="231"/>
      <c r="C4" s="231"/>
      <c r="D4" s="231"/>
    </row>
    <row r="5" spans="1:4" ht="38.25" customHeight="1" x14ac:dyDescent="0.2">
      <c r="A5" s="134" t="s">
        <v>302</v>
      </c>
      <c r="B5" s="133"/>
      <c r="C5" s="133"/>
      <c r="D5" s="133"/>
    </row>
    <row r="6" spans="1:4" ht="36.75" customHeight="1" x14ac:dyDescent="0.2">
      <c r="A6" s="230" t="s">
        <v>303</v>
      </c>
      <c r="B6" s="230"/>
      <c r="C6" s="230"/>
      <c r="D6" s="230"/>
    </row>
    <row r="7" spans="1:4" ht="16.5" customHeight="1" x14ac:dyDescent="0.2">
      <c r="A7" s="134"/>
      <c r="B7" s="133"/>
      <c r="C7" s="133"/>
      <c r="D7" s="133"/>
    </row>
    <row r="8" spans="1:4" ht="50.25" customHeight="1" x14ac:dyDescent="0.2">
      <c r="A8" s="230" t="s">
        <v>313</v>
      </c>
      <c r="B8" s="230"/>
      <c r="C8" s="230"/>
      <c r="D8" s="230"/>
    </row>
    <row r="9" spans="1:4" ht="354" customHeight="1" x14ac:dyDescent="0.2">
      <c r="A9" s="228" t="s">
        <v>331</v>
      </c>
      <c r="B9" s="228"/>
      <c r="C9" s="228"/>
      <c r="D9" s="228"/>
    </row>
    <row r="10" spans="1:4" ht="12.75" hidden="1" customHeight="1" x14ac:dyDescent="0.2">
      <c r="A10" s="228"/>
      <c r="B10" s="228"/>
      <c r="C10" s="228"/>
      <c r="D10" s="228"/>
    </row>
    <row r="11" spans="1:4" ht="34.5" customHeight="1" x14ac:dyDescent="0.25">
      <c r="A11" s="213"/>
      <c r="B11" s="214"/>
      <c r="C11" s="213"/>
      <c r="D11" s="213"/>
    </row>
    <row r="12" spans="1:4" ht="18" customHeight="1" x14ac:dyDescent="0.2">
      <c r="A12" s="229"/>
      <c r="B12" s="229"/>
      <c r="C12" s="229"/>
      <c r="D12" s="229"/>
    </row>
    <row r="13" spans="1:4" ht="40.5" customHeight="1" x14ac:dyDescent="0.2">
      <c r="A13" s="228" t="s">
        <v>286</v>
      </c>
      <c r="B13" s="228"/>
      <c r="C13" s="228"/>
      <c r="D13" s="228"/>
    </row>
    <row r="14" spans="1:4" ht="80.25" hidden="1" customHeight="1" x14ac:dyDescent="0.2">
      <c r="A14" s="126" t="s">
        <v>94</v>
      </c>
      <c r="B14" s="126"/>
      <c r="C14" s="127" t="s">
        <v>95</v>
      </c>
      <c r="D14" s="128"/>
    </row>
    <row r="15" spans="1:4" ht="63.75" hidden="1" customHeight="1" x14ac:dyDescent="0.2">
      <c r="A15" s="79" t="s">
        <v>62</v>
      </c>
      <c r="B15" s="79"/>
      <c r="C15" s="103" t="s">
        <v>109</v>
      </c>
      <c r="D15" s="104"/>
    </row>
    <row r="16" spans="1:4" ht="0.75" hidden="1" customHeight="1" x14ac:dyDescent="0.2">
      <c r="A16" s="79" t="s">
        <v>49</v>
      </c>
      <c r="B16" s="79"/>
      <c r="C16" s="103">
        <v>9000000000</v>
      </c>
      <c r="D16" s="104"/>
    </row>
    <row r="17" spans="1:4" ht="85.5" hidden="1" customHeight="1" x14ac:dyDescent="0.2">
      <c r="A17" s="79" t="s">
        <v>147</v>
      </c>
      <c r="B17" s="79"/>
      <c r="C17" s="103">
        <v>9010000000</v>
      </c>
      <c r="D17" s="104"/>
    </row>
    <row r="18" spans="1:4" ht="65.25" hidden="1" customHeight="1" x14ac:dyDescent="0.2">
      <c r="A18" s="79" t="s">
        <v>38</v>
      </c>
      <c r="B18" s="79"/>
      <c r="C18" s="103">
        <v>9010000000</v>
      </c>
      <c r="D18" s="104">
        <v>100</v>
      </c>
    </row>
    <row r="19" spans="1:4" ht="31.5" hidden="1" customHeight="1" x14ac:dyDescent="0.2">
      <c r="A19" s="79" t="s">
        <v>39</v>
      </c>
      <c r="B19" s="79"/>
      <c r="C19" s="103">
        <v>9010000000</v>
      </c>
      <c r="D19" s="104">
        <v>120</v>
      </c>
    </row>
    <row r="20" spans="1:4" ht="51" hidden="1" x14ac:dyDescent="0.2">
      <c r="A20" s="79" t="s">
        <v>53</v>
      </c>
      <c r="B20" s="79"/>
      <c r="C20" s="103" t="s">
        <v>33</v>
      </c>
      <c r="D20" s="104">
        <v>0</v>
      </c>
    </row>
    <row r="21" spans="1:4" hidden="1" x14ac:dyDescent="0.2">
      <c r="A21" s="79" t="s">
        <v>76</v>
      </c>
      <c r="B21" s="79"/>
      <c r="C21" s="103">
        <v>0</v>
      </c>
      <c r="D21" s="104">
        <v>0</v>
      </c>
    </row>
    <row r="22" spans="1:4" hidden="1" x14ac:dyDescent="0.2">
      <c r="A22" s="79" t="s">
        <v>76</v>
      </c>
      <c r="B22" s="79"/>
      <c r="C22" s="103">
        <v>0</v>
      </c>
      <c r="D22" s="104">
        <v>0</v>
      </c>
    </row>
    <row r="23" spans="1:4" hidden="1" x14ac:dyDescent="0.2">
      <c r="A23" s="79" t="s">
        <v>76</v>
      </c>
      <c r="B23" s="79"/>
      <c r="C23" s="103">
        <v>0</v>
      </c>
      <c r="D23" s="104">
        <v>0</v>
      </c>
    </row>
    <row r="24" spans="1:4" hidden="1" x14ac:dyDescent="0.2">
      <c r="A24" s="79" t="s">
        <v>76</v>
      </c>
      <c r="B24" s="79"/>
      <c r="C24" s="103">
        <v>0</v>
      </c>
      <c r="D24" s="104">
        <v>0</v>
      </c>
    </row>
    <row r="25" spans="1:4" hidden="1" x14ac:dyDescent="0.2">
      <c r="A25" s="79" t="s">
        <v>76</v>
      </c>
      <c r="B25" s="79"/>
      <c r="C25" s="103">
        <v>0</v>
      </c>
      <c r="D25" s="104">
        <v>0</v>
      </c>
    </row>
    <row r="26" spans="1:4" hidden="1" x14ac:dyDescent="0.2">
      <c r="A26" s="79" t="s">
        <v>76</v>
      </c>
      <c r="B26" s="79"/>
      <c r="C26" s="103">
        <v>0</v>
      </c>
      <c r="D26" s="104">
        <v>0</v>
      </c>
    </row>
    <row r="27" spans="1:4" hidden="1" x14ac:dyDescent="0.2">
      <c r="A27" s="79" t="s">
        <v>76</v>
      </c>
      <c r="B27" s="79"/>
      <c r="C27" s="103">
        <v>0</v>
      </c>
      <c r="D27" s="104">
        <v>0</v>
      </c>
    </row>
    <row r="28" spans="1:4" hidden="1" x14ac:dyDescent="0.2">
      <c r="A28" s="79" t="s">
        <v>76</v>
      </c>
      <c r="B28" s="79"/>
      <c r="C28" s="103">
        <v>0</v>
      </c>
      <c r="D28" s="104">
        <v>0</v>
      </c>
    </row>
    <row r="29" spans="1:4" hidden="1" x14ac:dyDescent="0.2">
      <c r="A29" s="79" t="s">
        <v>76</v>
      </c>
      <c r="B29" s="79"/>
      <c r="C29" s="103">
        <v>0</v>
      </c>
      <c r="D29" s="104">
        <v>0</v>
      </c>
    </row>
    <row r="30" spans="1:4" hidden="1" x14ac:dyDescent="0.2">
      <c r="A30" s="79" t="s">
        <v>76</v>
      </c>
      <c r="B30" s="79"/>
      <c r="C30" s="103">
        <v>0</v>
      </c>
      <c r="D30" s="104">
        <v>0</v>
      </c>
    </row>
  </sheetData>
  <dataConsolidate link="1"/>
  <mergeCells count="9">
    <mergeCell ref="A10:D10"/>
    <mergeCell ref="A13:D13"/>
    <mergeCell ref="A12:D12"/>
    <mergeCell ref="A6:D6"/>
    <mergeCell ref="A1:D1"/>
    <mergeCell ref="A3:D3"/>
    <mergeCell ref="A4:D4"/>
    <mergeCell ref="A8:D8"/>
    <mergeCell ref="A9:D9"/>
  </mergeCells>
  <pageMargins left="0.47244094488188981" right="0.19685039370078741" top="0.19685039370078741" bottom="0.23622047244094491" header="0.11811023622047245" footer="3.937007874015748E-2"/>
  <pageSetup paperSize="9" scale="69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8433" r:id="rId4" name="ToggleButton1">
          <controlPr defaultSize="0" print="0" autoLine="0" r:id="rId5">
            <anchor moveWithCells="1">
              <from>
                <xdr:col>23</xdr:col>
                <xdr:colOff>457200</xdr:colOff>
                <xdr:row>0</xdr:row>
                <xdr:rowOff>38100</xdr:rowOff>
              </from>
              <to>
                <xdr:col>29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18433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1:F43"/>
  <sheetViews>
    <sheetView showZeros="0"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11.7109375" style="113" customWidth="1"/>
    <col min="2" max="2" width="39.42578125" style="113" customWidth="1"/>
    <col min="3" max="3" width="27.5703125" style="114" customWidth="1"/>
    <col min="4" max="4" width="14.140625" style="114" customWidth="1"/>
    <col min="5" max="5" width="15.42578125" style="113" customWidth="1"/>
    <col min="6" max="6" width="13.42578125" style="113" customWidth="1"/>
    <col min="7" max="7" width="13.5703125" customWidth="1"/>
    <col min="8" max="8" width="9.140625" customWidth="1"/>
  </cols>
  <sheetData>
    <row r="1" spans="1:6" x14ac:dyDescent="0.2">
      <c r="A1" s="231"/>
      <c r="B1" s="231"/>
      <c r="C1" s="231"/>
      <c r="D1" s="231"/>
      <c r="E1" s="231"/>
      <c r="F1" s="231"/>
    </row>
    <row r="2" spans="1:6" ht="87" customHeight="1" x14ac:dyDescent="0.2">
      <c r="A2" s="248" t="s">
        <v>304</v>
      </c>
      <c r="B2" s="248"/>
      <c r="C2" s="231"/>
      <c r="D2" s="231"/>
      <c r="E2" s="231"/>
      <c r="F2" s="231"/>
    </row>
    <row r="3" spans="1:6" ht="34.5" customHeight="1" x14ac:dyDescent="0.25">
      <c r="A3" s="249" t="s">
        <v>305</v>
      </c>
      <c r="B3" s="249"/>
      <c r="C3" s="249"/>
      <c r="D3" s="249"/>
      <c r="E3" s="249"/>
      <c r="F3" s="249"/>
    </row>
    <row r="4" spans="1:6" ht="34.5" hidden="1" customHeight="1" x14ac:dyDescent="0.2">
      <c r="A4" s="84" t="s">
        <v>0</v>
      </c>
      <c r="B4" s="84"/>
      <c r="C4" s="86">
        <v>0</v>
      </c>
      <c r="D4" s="86">
        <v>0</v>
      </c>
      <c r="E4" s="87">
        <v>0</v>
      </c>
      <c r="F4" s="87">
        <v>0</v>
      </c>
    </row>
    <row r="5" spans="1:6" ht="9" customHeight="1" x14ac:dyDescent="0.2">
      <c r="A5" s="242"/>
      <c r="B5" s="242"/>
      <c r="C5" s="242"/>
      <c r="D5" s="242"/>
      <c r="E5" s="242"/>
      <c r="F5" s="242"/>
    </row>
    <row r="6" spans="1:6" ht="13.5" thickBot="1" x14ac:dyDescent="0.25">
      <c r="A6" s="89"/>
      <c r="B6" s="89"/>
      <c r="C6" s="90"/>
      <c r="D6" s="90"/>
      <c r="E6" s="90"/>
      <c r="F6" s="125" t="s">
        <v>159</v>
      </c>
    </row>
    <row r="7" spans="1:6" ht="52.5" customHeight="1" thickBot="1" x14ac:dyDescent="0.25">
      <c r="A7" s="168"/>
      <c r="B7" s="168" t="s">
        <v>169</v>
      </c>
      <c r="C7" s="169" t="s">
        <v>160</v>
      </c>
      <c r="D7" s="204" t="s">
        <v>245</v>
      </c>
      <c r="E7" s="204" t="s">
        <v>246</v>
      </c>
      <c r="F7" s="169" t="s">
        <v>247</v>
      </c>
    </row>
    <row r="8" spans="1:6" ht="21.75" customHeight="1" thickBot="1" x14ac:dyDescent="0.35">
      <c r="A8" s="245" t="s">
        <v>275</v>
      </c>
      <c r="B8" s="246"/>
      <c r="C8" s="247"/>
      <c r="D8" s="194">
        <f>SUM(D17+D9)</f>
        <v>10945.084000000001</v>
      </c>
      <c r="E8" s="194">
        <f>SUM(E17+E9)</f>
        <v>2813.4930000000004</v>
      </c>
      <c r="F8" s="217" t="s">
        <v>328</v>
      </c>
    </row>
    <row r="9" spans="1:6" ht="30.75" customHeight="1" thickBot="1" x14ac:dyDescent="0.25">
      <c r="A9" s="243" t="s">
        <v>276</v>
      </c>
      <c r="B9" s="244"/>
      <c r="C9" s="208" t="s">
        <v>277</v>
      </c>
      <c r="D9" s="209">
        <f>SUM(D10:D16)</f>
        <v>3140.8020000000001</v>
      </c>
      <c r="E9" s="210">
        <f>SUM(E10:E16)</f>
        <v>475.66900000000004</v>
      </c>
      <c r="F9" s="218" t="s">
        <v>295</v>
      </c>
    </row>
    <row r="10" spans="1:6" ht="36" customHeight="1" x14ac:dyDescent="0.2">
      <c r="A10" s="234" t="s">
        <v>162</v>
      </c>
      <c r="B10" s="235"/>
      <c r="C10" s="223" t="s">
        <v>278</v>
      </c>
      <c r="D10" s="224">
        <v>1261.6220000000001</v>
      </c>
      <c r="E10" s="225">
        <v>316.59399999999999</v>
      </c>
      <c r="F10" s="226" t="s">
        <v>324</v>
      </c>
    </row>
    <row r="11" spans="1:6" ht="24" customHeight="1" x14ac:dyDescent="0.2">
      <c r="A11" s="232" t="s">
        <v>161</v>
      </c>
      <c r="B11" s="233"/>
      <c r="C11" s="171" t="s">
        <v>279</v>
      </c>
      <c r="D11" s="197">
        <v>290.8</v>
      </c>
      <c r="E11" s="198">
        <v>76.277000000000001</v>
      </c>
      <c r="F11" s="205" t="s">
        <v>323</v>
      </c>
    </row>
    <row r="12" spans="1:6" ht="24" customHeight="1" x14ac:dyDescent="0.2">
      <c r="A12" s="232" t="s">
        <v>163</v>
      </c>
      <c r="B12" s="233"/>
      <c r="C12" s="171" t="s">
        <v>280</v>
      </c>
      <c r="D12" s="197">
        <v>352.35</v>
      </c>
      <c r="E12" s="198">
        <v>-85.631</v>
      </c>
      <c r="F12" s="205" t="s">
        <v>317</v>
      </c>
    </row>
    <row r="13" spans="1:6" ht="24" customHeight="1" x14ac:dyDescent="0.2">
      <c r="A13" s="232" t="s">
        <v>164</v>
      </c>
      <c r="B13" s="233"/>
      <c r="C13" s="170" t="s">
        <v>281</v>
      </c>
      <c r="D13" s="157">
        <v>47</v>
      </c>
      <c r="E13" s="158">
        <v>1.032</v>
      </c>
      <c r="F13" s="205" t="s">
        <v>322</v>
      </c>
    </row>
    <row r="14" spans="1:6" ht="24" customHeight="1" x14ac:dyDescent="0.2">
      <c r="A14" s="232" t="s">
        <v>165</v>
      </c>
      <c r="B14" s="233"/>
      <c r="C14" s="173" t="s">
        <v>282</v>
      </c>
      <c r="D14" s="199">
        <v>805</v>
      </c>
      <c r="E14" s="200">
        <v>99.382000000000005</v>
      </c>
      <c r="F14" s="205" t="s">
        <v>321</v>
      </c>
    </row>
    <row r="15" spans="1:6" ht="83.25" customHeight="1" x14ac:dyDescent="0.2">
      <c r="A15" s="232" t="s">
        <v>248</v>
      </c>
      <c r="B15" s="233"/>
      <c r="C15" s="174" t="s">
        <v>283</v>
      </c>
      <c r="D15" s="158">
        <v>312.8</v>
      </c>
      <c r="E15" s="158">
        <v>5.165</v>
      </c>
      <c r="F15" s="205" t="s">
        <v>320</v>
      </c>
    </row>
    <row r="16" spans="1:6" ht="43.5" customHeight="1" x14ac:dyDescent="0.2">
      <c r="A16" s="232" t="s">
        <v>249</v>
      </c>
      <c r="B16" s="233"/>
      <c r="C16" s="171" t="s">
        <v>284</v>
      </c>
      <c r="D16" s="201">
        <v>71.23</v>
      </c>
      <c r="E16" s="198">
        <v>62.85</v>
      </c>
      <c r="F16" s="205" t="s">
        <v>319</v>
      </c>
    </row>
    <row r="17" spans="1:6" ht="22.5" customHeight="1" x14ac:dyDescent="0.2">
      <c r="A17" s="236" t="s">
        <v>269</v>
      </c>
      <c r="B17" s="237"/>
      <c r="C17" s="195" t="s">
        <v>270</v>
      </c>
      <c r="D17" s="196">
        <f>SUM(D18:D23)</f>
        <v>7804.2820000000002</v>
      </c>
      <c r="E17" s="196">
        <f>SUM(E18:E23)</f>
        <v>2337.8240000000005</v>
      </c>
      <c r="F17" s="206" t="s">
        <v>300</v>
      </c>
    </row>
    <row r="18" spans="1:6" ht="42" customHeight="1" x14ac:dyDescent="0.2">
      <c r="A18" s="232" t="s">
        <v>250</v>
      </c>
      <c r="B18" s="233"/>
      <c r="C18" s="170" t="s">
        <v>271</v>
      </c>
      <c r="D18" s="202">
        <v>1237.635</v>
      </c>
      <c r="E18" s="158">
        <v>1215.1510000000001</v>
      </c>
      <c r="F18" s="205" t="s">
        <v>318</v>
      </c>
    </row>
    <row r="19" spans="1:6" ht="45.75" customHeight="1" x14ac:dyDescent="0.2">
      <c r="A19" s="232" t="s">
        <v>299</v>
      </c>
      <c r="B19" s="233"/>
      <c r="C19" s="170" t="s">
        <v>298</v>
      </c>
      <c r="D19" s="158">
        <v>116.875</v>
      </c>
      <c r="E19" s="158">
        <v>0</v>
      </c>
      <c r="F19" s="205" t="s">
        <v>317</v>
      </c>
    </row>
    <row r="20" spans="1:6" ht="45" customHeight="1" x14ac:dyDescent="0.2">
      <c r="A20" s="232" t="s">
        <v>166</v>
      </c>
      <c r="B20" s="233"/>
      <c r="C20" s="172" t="s">
        <v>272</v>
      </c>
      <c r="D20" s="198">
        <v>137.76</v>
      </c>
      <c r="E20" s="203">
        <v>34.44</v>
      </c>
      <c r="F20" s="205" t="s">
        <v>316</v>
      </c>
    </row>
    <row r="21" spans="1:6" ht="82.5" customHeight="1" x14ac:dyDescent="0.2">
      <c r="A21" s="232" t="s">
        <v>167</v>
      </c>
      <c r="B21" s="233"/>
      <c r="C21" s="170" t="s">
        <v>273</v>
      </c>
      <c r="D21" s="202">
        <v>1007.154</v>
      </c>
      <c r="E21" s="158">
        <v>110.96899999999999</v>
      </c>
      <c r="F21" s="205" t="s">
        <v>315</v>
      </c>
    </row>
    <row r="22" spans="1:6" ht="28.5" customHeight="1" x14ac:dyDescent="0.2">
      <c r="A22" s="240" t="s">
        <v>168</v>
      </c>
      <c r="B22" s="241"/>
      <c r="C22" s="173" t="s">
        <v>274</v>
      </c>
      <c r="D22" s="219">
        <v>5304.8580000000002</v>
      </c>
      <c r="E22" s="200">
        <v>978.12900000000002</v>
      </c>
      <c r="F22" s="220" t="s">
        <v>314</v>
      </c>
    </row>
    <row r="23" spans="1:6" ht="79.5" customHeight="1" thickBot="1" x14ac:dyDescent="0.25">
      <c r="A23" s="238" t="s">
        <v>326</v>
      </c>
      <c r="B23" s="239"/>
      <c r="C23" s="227" t="s">
        <v>327</v>
      </c>
      <c r="D23" s="221">
        <v>0</v>
      </c>
      <c r="E23" s="207">
        <v>-0.86499999999999999</v>
      </c>
      <c r="F23" s="222" t="s">
        <v>317</v>
      </c>
    </row>
    <row r="24" spans="1:6" ht="80.25" hidden="1" customHeight="1" x14ac:dyDescent="0.2">
      <c r="A24" s="126" t="s">
        <v>94</v>
      </c>
      <c r="B24" s="126"/>
      <c r="C24" s="127" t="s">
        <v>95</v>
      </c>
      <c r="D24" s="128"/>
      <c r="E24" s="105" t="e">
        <f>#REF!</f>
        <v>#REF!</v>
      </c>
      <c r="F24" s="105" t="e">
        <f>#REF!</f>
        <v>#REF!</v>
      </c>
    </row>
    <row r="25" spans="1:6" ht="63.75" hidden="1" customHeight="1" x14ac:dyDescent="0.2">
      <c r="A25" s="79" t="s">
        <v>62</v>
      </c>
      <c r="B25" s="79"/>
      <c r="C25" s="103" t="s">
        <v>109</v>
      </c>
      <c r="D25" s="104"/>
      <c r="E25" s="105" t="e">
        <f>#REF!</f>
        <v>#REF!</v>
      </c>
      <c r="F25" s="105" t="e">
        <f>#REF!</f>
        <v>#REF!</v>
      </c>
    </row>
    <row r="26" spans="1:6" ht="0.75" hidden="1" customHeight="1" x14ac:dyDescent="0.2">
      <c r="A26" s="79" t="s">
        <v>49</v>
      </c>
      <c r="B26" s="79"/>
      <c r="C26" s="103">
        <v>9000000000</v>
      </c>
      <c r="D26" s="104"/>
      <c r="E26" s="105">
        <f t="shared" ref="E26:F28" si="0">E27</f>
        <v>0</v>
      </c>
      <c r="F26" s="105">
        <f t="shared" si="0"/>
        <v>0</v>
      </c>
    </row>
    <row r="27" spans="1:6" ht="85.5" hidden="1" customHeight="1" x14ac:dyDescent="0.2">
      <c r="A27" s="79" t="s">
        <v>147</v>
      </c>
      <c r="B27" s="79"/>
      <c r="C27" s="103">
        <v>9010000000</v>
      </c>
      <c r="D27" s="104"/>
      <c r="E27" s="105">
        <f t="shared" si="0"/>
        <v>0</v>
      </c>
      <c r="F27" s="105">
        <f t="shared" si="0"/>
        <v>0</v>
      </c>
    </row>
    <row r="28" spans="1:6" ht="65.25" hidden="1" customHeight="1" x14ac:dyDescent="0.2">
      <c r="A28" s="79" t="s">
        <v>38</v>
      </c>
      <c r="B28" s="79"/>
      <c r="C28" s="103">
        <v>9010000000</v>
      </c>
      <c r="D28" s="104">
        <v>100</v>
      </c>
      <c r="E28" s="105">
        <f t="shared" si="0"/>
        <v>0</v>
      </c>
      <c r="F28" s="105">
        <f t="shared" si="0"/>
        <v>0</v>
      </c>
    </row>
    <row r="29" spans="1:6" ht="31.5" hidden="1" customHeight="1" x14ac:dyDescent="0.2">
      <c r="A29" s="79" t="s">
        <v>39</v>
      </c>
      <c r="B29" s="79"/>
      <c r="C29" s="103">
        <v>9010000000</v>
      </c>
      <c r="D29" s="104">
        <v>120</v>
      </c>
      <c r="E29" s="105"/>
      <c r="F29" s="105"/>
    </row>
    <row r="30" spans="1:6" ht="242.25" hidden="1" x14ac:dyDescent="0.2">
      <c r="A30" s="79" t="s">
        <v>53</v>
      </c>
      <c r="B30" s="79"/>
      <c r="C30" s="103" t="s">
        <v>33</v>
      </c>
      <c r="D30" s="104">
        <v>0</v>
      </c>
      <c r="E30" s="105">
        <v>0</v>
      </c>
      <c r="F30" s="105">
        <v>0</v>
      </c>
    </row>
    <row r="31" spans="1:6" ht="25.5" hidden="1" x14ac:dyDescent="0.2">
      <c r="A31" s="79" t="s">
        <v>76</v>
      </c>
      <c r="B31" s="79"/>
      <c r="C31" s="103">
        <v>0</v>
      </c>
      <c r="D31" s="104">
        <v>0</v>
      </c>
      <c r="E31" s="105">
        <v>0</v>
      </c>
      <c r="F31" s="105">
        <v>0</v>
      </c>
    </row>
    <row r="32" spans="1:6" ht="25.5" hidden="1" x14ac:dyDescent="0.2">
      <c r="A32" s="79" t="s">
        <v>76</v>
      </c>
      <c r="B32" s="79"/>
      <c r="C32" s="103">
        <v>0</v>
      </c>
      <c r="D32" s="104">
        <v>0</v>
      </c>
      <c r="E32" s="105">
        <v>0</v>
      </c>
      <c r="F32" s="105">
        <v>0</v>
      </c>
    </row>
    <row r="33" spans="1:6" ht="25.5" hidden="1" x14ac:dyDescent="0.2">
      <c r="A33" s="79" t="s">
        <v>76</v>
      </c>
      <c r="B33" s="79"/>
      <c r="C33" s="103">
        <v>0</v>
      </c>
      <c r="D33" s="104">
        <v>0</v>
      </c>
      <c r="E33" s="105">
        <v>0</v>
      </c>
      <c r="F33" s="105">
        <v>0</v>
      </c>
    </row>
    <row r="34" spans="1:6" ht="25.5" hidden="1" x14ac:dyDescent="0.2">
      <c r="A34" s="79" t="s">
        <v>76</v>
      </c>
      <c r="B34" s="79"/>
      <c r="C34" s="103">
        <v>0</v>
      </c>
      <c r="D34" s="104">
        <v>0</v>
      </c>
      <c r="E34" s="105">
        <v>0</v>
      </c>
      <c r="F34" s="105">
        <v>0</v>
      </c>
    </row>
    <row r="35" spans="1:6" ht="25.5" hidden="1" x14ac:dyDescent="0.2">
      <c r="A35" s="79" t="s">
        <v>76</v>
      </c>
      <c r="B35" s="79"/>
      <c r="C35" s="103">
        <v>0</v>
      </c>
      <c r="D35" s="104">
        <v>0</v>
      </c>
      <c r="E35" s="105">
        <v>0</v>
      </c>
      <c r="F35" s="105">
        <v>0</v>
      </c>
    </row>
    <row r="36" spans="1:6" ht="25.5" hidden="1" x14ac:dyDescent="0.2">
      <c r="A36" s="79" t="s">
        <v>76</v>
      </c>
      <c r="B36" s="79"/>
      <c r="C36" s="103">
        <v>0</v>
      </c>
      <c r="D36" s="104">
        <v>0</v>
      </c>
      <c r="E36" s="105">
        <v>0</v>
      </c>
      <c r="F36" s="105">
        <v>0</v>
      </c>
    </row>
    <row r="37" spans="1:6" ht="25.5" hidden="1" x14ac:dyDescent="0.2">
      <c r="A37" s="79" t="s">
        <v>76</v>
      </c>
      <c r="B37" s="79"/>
      <c r="C37" s="103">
        <v>0</v>
      </c>
      <c r="D37" s="104">
        <v>0</v>
      </c>
      <c r="E37" s="105">
        <v>0</v>
      </c>
      <c r="F37" s="105">
        <v>0</v>
      </c>
    </row>
    <row r="38" spans="1:6" ht="25.5" hidden="1" x14ac:dyDescent="0.2">
      <c r="A38" s="79" t="s">
        <v>76</v>
      </c>
      <c r="B38" s="79"/>
      <c r="C38" s="103">
        <v>0</v>
      </c>
      <c r="D38" s="104">
        <v>0</v>
      </c>
      <c r="E38" s="105">
        <v>0</v>
      </c>
      <c r="F38" s="105">
        <v>0</v>
      </c>
    </row>
    <row r="39" spans="1:6" ht="25.5" hidden="1" x14ac:dyDescent="0.2">
      <c r="A39" s="79" t="s">
        <v>76</v>
      </c>
      <c r="B39" s="79"/>
      <c r="C39" s="103">
        <v>0</v>
      </c>
      <c r="D39" s="104">
        <v>0</v>
      </c>
      <c r="E39" s="105">
        <v>0</v>
      </c>
      <c r="F39" s="105">
        <v>0</v>
      </c>
    </row>
    <row r="40" spans="1:6" ht="25.5" hidden="1" x14ac:dyDescent="0.2">
      <c r="A40" s="79" t="s">
        <v>76</v>
      </c>
      <c r="B40" s="79"/>
      <c r="C40" s="103">
        <v>0</v>
      </c>
      <c r="D40" s="104">
        <v>0</v>
      </c>
      <c r="E40" s="105">
        <v>0</v>
      </c>
      <c r="F40" s="105">
        <v>0</v>
      </c>
    </row>
    <row r="42" spans="1:6" x14ac:dyDescent="0.2">
      <c r="E42" s="115"/>
      <c r="F42" s="115"/>
    </row>
    <row r="43" spans="1:6" x14ac:dyDescent="0.2">
      <c r="E43" s="115"/>
      <c r="F43" s="115"/>
    </row>
  </sheetData>
  <dataConsolidate link="1"/>
  <mergeCells count="20">
    <mergeCell ref="A5:F5"/>
    <mergeCell ref="A9:B9"/>
    <mergeCell ref="A8:C8"/>
    <mergeCell ref="A1:F1"/>
    <mergeCell ref="A2:F2"/>
    <mergeCell ref="A3:F3"/>
    <mergeCell ref="A17:B17"/>
    <mergeCell ref="A18:B18"/>
    <mergeCell ref="A20:B20"/>
    <mergeCell ref="A21:B21"/>
    <mergeCell ref="A23:B23"/>
    <mergeCell ref="A22:B22"/>
    <mergeCell ref="A19:B19"/>
    <mergeCell ref="A15:B15"/>
    <mergeCell ref="A16:B16"/>
    <mergeCell ref="A10:B10"/>
    <mergeCell ref="A11:B11"/>
    <mergeCell ref="A12:B12"/>
    <mergeCell ref="A13:B13"/>
    <mergeCell ref="A14:B14"/>
  </mergeCells>
  <pageMargins left="0.47244094488188981" right="0.19685039370078741" top="0.39370078740157483" bottom="0.43307086614173229" header="0.31496062992125984" footer="0.23622047244094491"/>
  <pageSetup paperSize="9" scale="81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5" r:id="rId4" name="ToggleButton1">
          <controlPr defaultSize="0" print="0" autoLine="0" r:id="rId5">
            <anchor moveWithCells="1">
              <from>
                <xdr:col>25</xdr:col>
                <xdr:colOff>457200</xdr:colOff>
                <xdr:row>0</xdr:row>
                <xdr:rowOff>38100</xdr:rowOff>
              </from>
              <to>
                <xdr:col>31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6145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J239"/>
  <sheetViews>
    <sheetView showZeros="0" view="pageBreakPreview" zoomScaleNormal="100" zoomScaleSheetLayoutView="100" workbookViewId="0">
      <selection activeCell="H12" sqref="H12"/>
    </sheetView>
  </sheetViews>
  <sheetFormatPr defaultRowHeight="12.75" x14ac:dyDescent="0.2"/>
  <cols>
    <col min="1" max="1" width="5.7109375" style="113" customWidth="1"/>
    <col min="2" max="2" width="46.7109375" style="113" customWidth="1"/>
    <col min="3" max="3" width="8.5703125" style="114" customWidth="1"/>
    <col min="4" max="4" width="11.140625" style="114" customWidth="1"/>
    <col min="5" max="5" width="5.5703125" style="114" customWidth="1"/>
    <col min="6" max="7" width="12" style="114" customWidth="1"/>
    <col min="8" max="9" width="12" style="113" customWidth="1"/>
    <col min="10" max="10" width="13.5703125" customWidth="1"/>
    <col min="11" max="11" width="9.140625" customWidth="1"/>
  </cols>
  <sheetData>
    <row r="1" spans="1:9" x14ac:dyDescent="0.2">
      <c r="A1" s="231" t="s">
        <v>251</v>
      </c>
      <c r="B1" s="231"/>
      <c r="C1" s="231"/>
      <c r="D1" s="231"/>
      <c r="E1" s="231"/>
      <c r="F1" s="231"/>
      <c r="G1" s="231"/>
      <c r="H1" s="231"/>
      <c r="I1" s="231"/>
    </row>
    <row r="2" spans="1:9" x14ac:dyDescent="0.2">
      <c r="A2" s="231" t="s">
        <v>287</v>
      </c>
      <c r="B2" s="231"/>
      <c r="C2" s="231"/>
      <c r="D2" s="231"/>
      <c r="E2" s="231"/>
      <c r="F2" s="231"/>
      <c r="G2" s="231"/>
      <c r="H2" s="231"/>
      <c r="I2" s="231"/>
    </row>
    <row r="3" spans="1:9" x14ac:dyDescent="0.2">
      <c r="A3" s="231" t="s">
        <v>252</v>
      </c>
      <c r="B3" s="231"/>
      <c r="C3" s="231"/>
      <c r="D3" s="231"/>
      <c r="E3" s="231"/>
      <c r="F3" s="231"/>
      <c r="G3" s="231"/>
      <c r="H3" s="231"/>
      <c r="I3" s="231"/>
    </row>
    <row r="4" spans="1:9" x14ac:dyDescent="0.2">
      <c r="A4" s="231" t="s">
        <v>288</v>
      </c>
      <c r="B4" s="231"/>
      <c r="C4" s="231"/>
      <c r="D4" s="231"/>
      <c r="E4" s="231"/>
      <c r="F4" s="231"/>
      <c r="G4" s="231"/>
      <c r="H4" s="231"/>
      <c r="I4" s="231"/>
    </row>
    <row r="5" spans="1:9" x14ac:dyDescent="0.2">
      <c r="A5" s="231" t="s">
        <v>306</v>
      </c>
      <c r="B5" s="231"/>
      <c r="C5" s="231"/>
      <c r="D5" s="231"/>
      <c r="E5" s="231"/>
      <c r="F5" s="231"/>
      <c r="G5" s="231"/>
      <c r="H5" s="231"/>
      <c r="I5" s="231"/>
    </row>
    <row r="6" spans="1:9" x14ac:dyDescent="0.2">
      <c r="A6" s="61"/>
      <c r="B6" s="61"/>
      <c r="C6" s="61"/>
      <c r="D6" s="61"/>
      <c r="E6" s="61"/>
      <c r="F6" s="162"/>
      <c r="G6" s="162"/>
      <c r="H6" s="61"/>
      <c r="I6" s="61"/>
    </row>
    <row r="7" spans="1:9" ht="34.5" hidden="1" customHeight="1" x14ac:dyDescent="0.2">
      <c r="A7" s="83">
        <v>0</v>
      </c>
      <c r="B7" s="84" t="s">
        <v>0</v>
      </c>
      <c r="C7" s="85">
        <v>0</v>
      </c>
      <c r="D7" s="86">
        <v>0</v>
      </c>
      <c r="E7" s="86">
        <v>0</v>
      </c>
      <c r="F7" s="175"/>
      <c r="G7" s="175"/>
      <c r="H7" s="87">
        <v>0</v>
      </c>
      <c r="I7" s="87">
        <v>0</v>
      </c>
    </row>
    <row r="8" spans="1:9" ht="30.75" customHeight="1" x14ac:dyDescent="0.2">
      <c r="A8" s="250" t="s">
        <v>307</v>
      </c>
      <c r="B8" s="250"/>
      <c r="C8" s="250"/>
      <c r="D8" s="250"/>
      <c r="E8" s="250"/>
      <c r="F8" s="250"/>
      <c r="G8" s="250"/>
      <c r="H8" s="250"/>
      <c r="I8" s="250"/>
    </row>
    <row r="9" spans="1:9" ht="10.5" customHeight="1" x14ac:dyDescent="0.2">
      <c r="A9" s="88"/>
      <c r="B9" s="89"/>
      <c r="C9" s="90"/>
      <c r="D9" s="90"/>
      <c r="E9" s="90"/>
      <c r="F9" s="90"/>
      <c r="G9" s="90"/>
      <c r="H9" s="90"/>
      <c r="I9" s="61" t="s">
        <v>171</v>
      </c>
    </row>
    <row r="10" spans="1:9" ht="12.75" customHeight="1" x14ac:dyDescent="0.2">
      <c r="A10" s="258" t="s">
        <v>1</v>
      </c>
      <c r="B10" s="259" t="s">
        <v>80</v>
      </c>
      <c r="C10" s="260" t="s">
        <v>2</v>
      </c>
      <c r="D10" s="260" t="s">
        <v>3</v>
      </c>
      <c r="E10" s="260" t="s">
        <v>4</v>
      </c>
      <c r="F10" s="261" t="s">
        <v>332</v>
      </c>
      <c r="G10" s="262"/>
      <c r="H10" s="251" t="s">
        <v>333</v>
      </c>
      <c r="I10" s="252"/>
    </row>
    <row r="11" spans="1:9" x14ac:dyDescent="0.2">
      <c r="A11" s="258"/>
      <c r="B11" s="259"/>
      <c r="C11" s="260"/>
      <c r="D11" s="260"/>
      <c r="E11" s="255"/>
      <c r="F11" s="263"/>
      <c r="G11" s="264"/>
      <c r="H11" s="253"/>
      <c r="I11" s="254"/>
    </row>
    <row r="12" spans="1:9" ht="140.25" x14ac:dyDescent="0.2">
      <c r="A12" s="258"/>
      <c r="B12" s="259"/>
      <c r="C12" s="260"/>
      <c r="D12" s="260"/>
      <c r="E12" s="260"/>
      <c r="F12" s="176" t="s">
        <v>253</v>
      </c>
      <c r="G12" s="91" t="s">
        <v>285</v>
      </c>
      <c r="H12" s="91" t="s">
        <v>5</v>
      </c>
      <c r="I12" s="91" t="s">
        <v>285</v>
      </c>
    </row>
    <row r="13" spans="1:9" hidden="1" x14ac:dyDescent="0.2">
      <c r="A13" s="92"/>
      <c r="B13" s="93"/>
      <c r="C13" s="94" t="s">
        <v>6</v>
      </c>
      <c r="D13" s="95" t="s">
        <v>6</v>
      </c>
      <c r="E13" s="95"/>
      <c r="F13" s="177"/>
      <c r="G13" s="177"/>
      <c r="H13" s="91"/>
      <c r="I13" s="91"/>
    </row>
    <row r="14" spans="1:9" ht="43.5" customHeight="1" x14ac:dyDescent="0.2">
      <c r="A14" s="96">
        <v>532</v>
      </c>
      <c r="B14" s="97" t="s">
        <v>155</v>
      </c>
      <c r="C14" s="98">
        <v>0</v>
      </c>
      <c r="D14" s="99">
        <v>0</v>
      </c>
      <c r="E14" s="100">
        <v>0</v>
      </c>
      <c r="F14" s="101">
        <f>SUM(F15+F19+F35+F43+F48+F61+F67+F73+F77+F87+F93+F126+F132+F148+F204+F210)</f>
        <v>10995.762000000001</v>
      </c>
      <c r="G14" s="101">
        <f t="shared" ref="G14:I14" si="0">SUM(G15+G19+G35+G43+G48+G61+G67+G73+G77+G87+G93+G126+G132+G148+G204+G210)</f>
        <v>1261.789</v>
      </c>
      <c r="H14" s="101">
        <f t="shared" si="0"/>
        <v>2726.085</v>
      </c>
      <c r="I14" s="101">
        <f t="shared" si="0"/>
        <v>140.23500000000001</v>
      </c>
    </row>
    <row r="15" spans="1:9" ht="43.5" customHeight="1" x14ac:dyDescent="0.2">
      <c r="A15" s="116"/>
      <c r="B15" s="97" t="s">
        <v>71</v>
      </c>
      <c r="C15" s="98">
        <v>102</v>
      </c>
      <c r="D15" s="99"/>
      <c r="E15" s="117"/>
      <c r="F15" s="101">
        <f>F16</f>
        <v>796.93399999999997</v>
      </c>
      <c r="G15" s="176"/>
      <c r="H15" s="101">
        <f>H16</f>
        <v>132.339</v>
      </c>
      <c r="I15" s="101"/>
    </row>
    <row r="16" spans="1:9" ht="51.75" customHeight="1" x14ac:dyDescent="0.2">
      <c r="A16" s="116"/>
      <c r="B16" s="79" t="s">
        <v>296</v>
      </c>
      <c r="C16" s="102">
        <v>102</v>
      </c>
      <c r="D16" s="103">
        <v>3400000000</v>
      </c>
      <c r="E16" s="117"/>
      <c r="F16" s="105">
        <f>F17</f>
        <v>796.93399999999997</v>
      </c>
      <c r="G16" s="176"/>
      <c r="H16" s="105">
        <f>H17</f>
        <v>132.339</v>
      </c>
      <c r="I16" s="101"/>
    </row>
    <row r="17" spans="1:9" ht="63" customHeight="1" x14ac:dyDescent="0.2">
      <c r="A17" s="116"/>
      <c r="B17" s="79" t="s">
        <v>38</v>
      </c>
      <c r="C17" s="102">
        <v>102</v>
      </c>
      <c r="D17" s="103">
        <v>3400000000</v>
      </c>
      <c r="E17" s="104">
        <v>100</v>
      </c>
      <c r="F17" s="105">
        <f>F18</f>
        <v>796.93399999999997</v>
      </c>
      <c r="G17" s="128"/>
      <c r="H17" s="105">
        <f>H18</f>
        <v>132.339</v>
      </c>
      <c r="I17" s="101"/>
    </row>
    <row r="18" spans="1:9" ht="26.25" customHeight="1" x14ac:dyDescent="0.2">
      <c r="A18" s="116"/>
      <c r="B18" s="79" t="s">
        <v>39</v>
      </c>
      <c r="C18" s="102">
        <v>102</v>
      </c>
      <c r="D18" s="103">
        <v>3400000000</v>
      </c>
      <c r="E18" s="104">
        <v>120</v>
      </c>
      <c r="F18" s="178">
        <v>796.93399999999997</v>
      </c>
      <c r="G18" s="128"/>
      <c r="H18" s="105">
        <v>132.339</v>
      </c>
      <c r="I18" s="101"/>
    </row>
    <row r="19" spans="1:9" ht="51" x14ac:dyDescent="0.2">
      <c r="A19" s="83">
        <v>0</v>
      </c>
      <c r="B19" s="97" t="s">
        <v>35</v>
      </c>
      <c r="C19" s="98">
        <v>104</v>
      </c>
      <c r="D19" s="99"/>
      <c r="E19" s="100">
        <v>0</v>
      </c>
      <c r="F19" s="101">
        <f>F20</f>
        <v>955.38300000000004</v>
      </c>
      <c r="G19" s="101">
        <v>0</v>
      </c>
      <c r="H19" s="101">
        <f>H20</f>
        <v>173.90600000000001</v>
      </c>
      <c r="I19" s="101">
        <v>0</v>
      </c>
    </row>
    <row r="20" spans="1:9" ht="48.75" customHeight="1" x14ac:dyDescent="0.2">
      <c r="A20" s="83">
        <v>0</v>
      </c>
      <c r="B20" s="79" t="s">
        <v>296</v>
      </c>
      <c r="C20" s="102">
        <v>104</v>
      </c>
      <c r="D20" s="103">
        <v>3400000000</v>
      </c>
      <c r="E20" s="104">
        <v>0</v>
      </c>
      <c r="F20" s="105">
        <f>F25+F27+F33</f>
        <v>955.38300000000004</v>
      </c>
      <c r="G20" s="105">
        <v>0</v>
      </c>
      <c r="H20" s="105">
        <f>H25+H27+H33</f>
        <v>173.90600000000001</v>
      </c>
      <c r="I20" s="105">
        <v>0</v>
      </c>
    </row>
    <row r="21" spans="1:9" ht="38.25" hidden="1" x14ac:dyDescent="0.2">
      <c r="A21" s="83">
        <v>0</v>
      </c>
      <c r="B21" s="79" t="s">
        <v>36</v>
      </c>
      <c r="C21" s="102">
        <v>104</v>
      </c>
      <c r="D21" s="103">
        <v>1550000000</v>
      </c>
      <c r="E21" s="104">
        <v>0</v>
      </c>
      <c r="F21" s="105">
        <v>0</v>
      </c>
      <c r="G21" s="105">
        <v>0</v>
      </c>
      <c r="H21" s="105">
        <v>0</v>
      </c>
      <c r="I21" s="105">
        <v>0</v>
      </c>
    </row>
    <row r="22" spans="1:9" ht="25.5" hidden="1" x14ac:dyDescent="0.2">
      <c r="A22" s="83">
        <v>0</v>
      </c>
      <c r="B22" s="79" t="s">
        <v>37</v>
      </c>
      <c r="C22" s="102">
        <v>104</v>
      </c>
      <c r="D22" s="103">
        <v>1240000000</v>
      </c>
      <c r="E22" s="104">
        <v>0</v>
      </c>
      <c r="F22" s="105">
        <v>0</v>
      </c>
      <c r="G22" s="105">
        <v>0</v>
      </c>
      <c r="H22" s="105">
        <v>0</v>
      </c>
      <c r="I22" s="105">
        <v>0</v>
      </c>
    </row>
    <row r="23" spans="1:9" ht="25.5" hidden="1" x14ac:dyDescent="0.2">
      <c r="A23" s="83">
        <v>0</v>
      </c>
      <c r="B23" s="79" t="s">
        <v>37</v>
      </c>
      <c r="C23" s="102">
        <v>104</v>
      </c>
      <c r="D23" s="99">
        <v>930000000</v>
      </c>
      <c r="E23" s="104">
        <v>0</v>
      </c>
      <c r="F23" s="105">
        <v>0</v>
      </c>
      <c r="G23" s="105">
        <v>0</v>
      </c>
      <c r="H23" s="105">
        <v>0</v>
      </c>
      <c r="I23" s="105">
        <v>0</v>
      </c>
    </row>
    <row r="24" spans="1:9" ht="25.5" hidden="1" x14ac:dyDescent="0.2">
      <c r="A24" s="83">
        <v>0</v>
      </c>
      <c r="B24" s="79" t="s">
        <v>37</v>
      </c>
      <c r="C24" s="102">
        <v>104</v>
      </c>
      <c r="D24" s="103">
        <v>620000000</v>
      </c>
      <c r="E24" s="104">
        <v>0</v>
      </c>
      <c r="F24" s="105">
        <v>0</v>
      </c>
      <c r="G24" s="105">
        <v>0</v>
      </c>
      <c r="H24" s="105">
        <v>0</v>
      </c>
      <c r="I24" s="105">
        <v>0</v>
      </c>
    </row>
    <row r="25" spans="1:9" ht="63.75" x14ac:dyDescent="0.2">
      <c r="A25" s="83">
        <v>0</v>
      </c>
      <c r="B25" s="79" t="s">
        <v>38</v>
      </c>
      <c r="C25" s="102">
        <v>104</v>
      </c>
      <c r="D25" s="103">
        <v>3400000000</v>
      </c>
      <c r="E25" s="104">
        <v>100</v>
      </c>
      <c r="F25" s="105">
        <f>F26</f>
        <v>656.56799999999998</v>
      </c>
      <c r="G25" s="105">
        <v>0</v>
      </c>
      <c r="H25" s="105">
        <f>H26</f>
        <v>135.101</v>
      </c>
      <c r="I25" s="105">
        <v>0</v>
      </c>
    </row>
    <row r="26" spans="1:9" ht="25.5" x14ac:dyDescent="0.2">
      <c r="A26" s="83">
        <v>0</v>
      </c>
      <c r="B26" s="79" t="s">
        <v>39</v>
      </c>
      <c r="C26" s="102">
        <v>104</v>
      </c>
      <c r="D26" s="103">
        <v>3400000000</v>
      </c>
      <c r="E26" s="104">
        <v>120</v>
      </c>
      <c r="F26" s="105">
        <v>656.56799999999998</v>
      </c>
      <c r="G26" s="105">
        <v>0</v>
      </c>
      <c r="H26" s="105">
        <v>135.101</v>
      </c>
      <c r="I26" s="105">
        <v>0</v>
      </c>
    </row>
    <row r="27" spans="1:9" ht="24" customHeight="1" x14ac:dyDescent="0.2">
      <c r="A27" s="83">
        <v>0</v>
      </c>
      <c r="B27" s="79" t="s">
        <v>40</v>
      </c>
      <c r="C27" s="102">
        <v>104</v>
      </c>
      <c r="D27" s="103">
        <v>3400000000</v>
      </c>
      <c r="E27" s="104">
        <v>200</v>
      </c>
      <c r="F27" s="105">
        <f>F28</f>
        <v>154.53800000000001</v>
      </c>
      <c r="G27" s="105">
        <v>0</v>
      </c>
      <c r="H27" s="105">
        <f>H28</f>
        <v>11.153</v>
      </c>
      <c r="I27" s="105">
        <v>0</v>
      </c>
    </row>
    <row r="28" spans="1:9" ht="24.75" customHeight="1" x14ac:dyDescent="0.2">
      <c r="A28" s="83">
        <v>0</v>
      </c>
      <c r="B28" s="79" t="s">
        <v>41</v>
      </c>
      <c r="C28" s="102">
        <v>104</v>
      </c>
      <c r="D28" s="103">
        <v>3400000000</v>
      </c>
      <c r="E28" s="104">
        <v>240</v>
      </c>
      <c r="F28" s="105">
        <v>154.53800000000001</v>
      </c>
      <c r="G28" s="105">
        <v>0</v>
      </c>
      <c r="H28" s="105">
        <v>11.153</v>
      </c>
      <c r="I28" s="105">
        <v>0</v>
      </c>
    </row>
    <row r="29" spans="1:9" hidden="1" x14ac:dyDescent="0.2">
      <c r="A29" s="83">
        <v>0</v>
      </c>
      <c r="B29" s="79" t="s">
        <v>42</v>
      </c>
      <c r="C29" s="102">
        <v>104</v>
      </c>
      <c r="D29" s="99">
        <v>1280952380.9523799</v>
      </c>
      <c r="E29" s="104">
        <v>800</v>
      </c>
      <c r="F29" s="105">
        <v>0</v>
      </c>
      <c r="G29" s="105">
        <v>0</v>
      </c>
      <c r="H29" s="105">
        <v>0</v>
      </c>
      <c r="I29" s="105">
        <v>0</v>
      </c>
    </row>
    <row r="30" spans="1:9" hidden="1" x14ac:dyDescent="0.2">
      <c r="A30" s="83">
        <v>0</v>
      </c>
      <c r="B30" s="79" t="s">
        <v>43</v>
      </c>
      <c r="C30" s="102">
        <v>104</v>
      </c>
      <c r="D30" s="103">
        <v>1192380952.38095</v>
      </c>
      <c r="E30" s="104">
        <v>850</v>
      </c>
      <c r="F30" s="105">
        <v>0</v>
      </c>
      <c r="G30" s="105">
        <v>0</v>
      </c>
      <c r="H30" s="105">
        <v>0</v>
      </c>
      <c r="I30" s="105">
        <v>0</v>
      </c>
    </row>
    <row r="31" spans="1:9" hidden="1" x14ac:dyDescent="0.2">
      <c r="A31" s="83"/>
      <c r="B31" s="79" t="s">
        <v>42</v>
      </c>
      <c r="C31" s="102">
        <v>104</v>
      </c>
      <c r="D31" s="103">
        <v>1103809523.80952</v>
      </c>
      <c r="E31" s="104">
        <v>800</v>
      </c>
      <c r="F31" s="105">
        <f>F32</f>
        <v>0</v>
      </c>
      <c r="G31" s="105"/>
      <c r="H31" s="105">
        <f>H32</f>
        <v>0</v>
      </c>
      <c r="I31" s="105"/>
    </row>
    <row r="32" spans="1:9" hidden="1" x14ac:dyDescent="0.2">
      <c r="A32" s="83"/>
      <c r="B32" s="79" t="s">
        <v>43</v>
      </c>
      <c r="C32" s="102">
        <v>104</v>
      </c>
      <c r="D32" s="103">
        <v>1015238095.2381001</v>
      </c>
      <c r="E32" s="104">
        <v>850</v>
      </c>
      <c r="F32" s="105">
        <v>0</v>
      </c>
      <c r="G32" s="105"/>
      <c r="H32" s="105">
        <v>0</v>
      </c>
      <c r="I32" s="105"/>
    </row>
    <row r="33" spans="1:10" x14ac:dyDescent="0.2">
      <c r="A33" s="83"/>
      <c r="B33" s="79" t="s">
        <v>46</v>
      </c>
      <c r="C33" s="102">
        <v>104</v>
      </c>
      <c r="D33" s="103">
        <v>3400000000</v>
      </c>
      <c r="E33" s="104">
        <v>500</v>
      </c>
      <c r="F33" s="105">
        <f>F34</f>
        <v>144.27699999999999</v>
      </c>
      <c r="G33" s="105"/>
      <c r="H33" s="105">
        <f>H34</f>
        <v>27.652000000000001</v>
      </c>
      <c r="I33" s="105"/>
    </row>
    <row r="34" spans="1:10" x14ac:dyDescent="0.2">
      <c r="A34" s="83"/>
      <c r="B34" s="79" t="s">
        <v>47</v>
      </c>
      <c r="C34" s="102">
        <v>104</v>
      </c>
      <c r="D34" s="103">
        <v>3400000000</v>
      </c>
      <c r="E34" s="104">
        <v>540</v>
      </c>
      <c r="F34" s="192">
        <v>144.27699999999999</v>
      </c>
      <c r="G34" s="128"/>
      <c r="H34" s="105">
        <v>27.652000000000001</v>
      </c>
      <c r="I34" s="105"/>
    </row>
    <row r="35" spans="1:10" ht="38.25" x14ac:dyDescent="0.2">
      <c r="A35" s="83">
        <v>0</v>
      </c>
      <c r="B35" s="97" t="s">
        <v>44</v>
      </c>
      <c r="C35" s="98">
        <v>106</v>
      </c>
      <c r="D35" s="99">
        <v>0</v>
      </c>
      <c r="E35" s="100">
        <v>0</v>
      </c>
      <c r="F35" s="101">
        <f>F36</f>
        <v>38.433999999999997</v>
      </c>
      <c r="G35" s="101">
        <v>0</v>
      </c>
      <c r="H35" s="101">
        <f>H36</f>
        <v>1.143</v>
      </c>
      <c r="I35" s="101">
        <v>0</v>
      </c>
    </row>
    <row r="36" spans="1:10" ht="48.75" customHeight="1" x14ac:dyDescent="0.2">
      <c r="A36" s="83">
        <v>0</v>
      </c>
      <c r="B36" s="79" t="s">
        <v>296</v>
      </c>
      <c r="C36" s="102">
        <v>106</v>
      </c>
      <c r="D36" s="103">
        <v>3400000000</v>
      </c>
      <c r="E36" s="104">
        <v>0</v>
      </c>
      <c r="F36" s="105">
        <f>F41</f>
        <v>38.433999999999997</v>
      </c>
      <c r="G36" s="105">
        <v>0</v>
      </c>
      <c r="H36" s="105">
        <f>H41</f>
        <v>1.143</v>
      </c>
      <c r="I36" s="105">
        <v>0</v>
      </c>
    </row>
    <row r="37" spans="1:10" ht="38.25" hidden="1" x14ac:dyDescent="0.2">
      <c r="A37" s="83">
        <v>0</v>
      </c>
      <c r="B37" s="79" t="s">
        <v>36</v>
      </c>
      <c r="C37" s="102">
        <v>106</v>
      </c>
      <c r="D37" s="103" t="s">
        <v>11</v>
      </c>
      <c r="E37" s="104">
        <v>0</v>
      </c>
      <c r="F37" s="105">
        <v>0</v>
      </c>
      <c r="G37" s="105">
        <v>0</v>
      </c>
      <c r="H37" s="105">
        <v>0</v>
      </c>
      <c r="I37" s="105">
        <v>0</v>
      </c>
    </row>
    <row r="38" spans="1:10" ht="25.5" hidden="1" x14ac:dyDescent="0.2">
      <c r="A38" s="83">
        <v>0</v>
      </c>
      <c r="B38" s="79" t="s">
        <v>37</v>
      </c>
      <c r="C38" s="102">
        <v>106</v>
      </c>
      <c r="D38" s="103" t="s">
        <v>12</v>
      </c>
      <c r="E38" s="104">
        <v>0</v>
      </c>
      <c r="F38" s="105">
        <v>0</v>
      </c>
      <c r="G38" s="105">
        <v>0</v>
      </c>
      <c r="H38" s="105">
        <v>0</v>
      </c>
      <c r="I38" s="105">
        <v>0</v>
      </c>
    </row>
    <row r="39" spans="1:10" ht="25.5" hidden="1" x14ac:dyDescent="0.2">
      <c r="A39" s="83">
        <v>0</v>
      </c>
      <c r="B39" s="79" t="s">
        <v>37</v>
      </c>
      <c r="C39" s="102">
        <v>106</v>
      </c>
      <c r="D39" s="103" t="s">
        <v>12</v>
      </c>
      <c r="E39" s="104">
        <v>0</v>
      </c>
      <c r="F39" s="105">
        <v>0</v>
      </c>
      <c r="G39" s="105">
        <v>0</v>
      </c>
      <c r="H39" s="105">
        <v>0</v>
      </c>
      <c r="I39" s="105">
        <v>0</v>
      </c>
    </row>
    <row r="40" spans="1:10" ht="25.5" hidden="1" x14ac:dyDescent="0.2">
      <c r="A40" s="83">
        <v>0</v>
      </c>
      <c r="B40" s="79" t="s">
        <v>37</v>
      </c>
      <c r="C40" s="102">
        <v>106</v>
      </c>
      <c r="D40" s="103" t="s">
        <v>12</v>
      </c>
      <c r="E40" s="104">
        <v>0</v>
      </c>
      <c r="F40" s="105">
        <v>0</v>
      </c>
      <c r="G40" s="105">
        <v>0</v>
      </c>
      <c r="H40" s="105">
        <v>0</v>
      </c>
      <c r="I40" s="105">
        <v>0</v>
      </c>
    </row>
    <row r="41" spans="1:10" x14ac:dyDescent="0.2">
      <c r="A41" s="83">
        <v>0</v>
      </c>
      <c r="B41" s="79" t="s">
        <v>46</v>
      </c>
      <c r="C41" s="102">
        <v>106</v>
      </c>
      <c r="D41" s="103">
        <v>3400000000</v>
      </c>
      <c r="E41" s="104">
        <v>500</v>
      </c>
      <c r="F41" s="105">
        <f>F42</f>
        <v>38.433999999999997</v>
      </c>
      <c r="G41" s="105">
        <v>0</v>
      </c>
      <c r="H41" s="105">
        <f>H42</f>
        <v>1.143</v>
      </c>
      <c r="I41" s="105">
        <v>0</v>
      </c>
    </row>
    <row r="42" spans="1:10" x14ac:dyDescent="0.2">
      <c r="A42" s="83">
        <v>0</v>
      </c>
      <c r="B42" s="79" t="s">
        <v>47</v>
      </c>
      <c r="C42" s="102">
        <v>106</v>
      </c>
      <c r="D42" s="103">
        <v>3400000000</v>
      </c>
      <c r="E42" s="104">
        <v>540</v>
      </c>
      <c r="F42" s="105">
        <v>38.433999999999997</v>
      </c>
      <c r="G42" s="105">
        <v>0</v>
      </c>
      <c r="H42" s="105">
        <v>1.143</v>
      </c>
      <c r="I42" s="105">
        <v>0</v>
      </c>
    </row>
    <row r="43" spans="1:10" s="13" customFormat="1" ht="12.75" hidden="1" customHeight="1" x14ac:dyDescent="0.2">
      <c r="A43" s="116"/>
      <c r="B43" s="97" t="s">
        <v>72</v>
      </c>
      <c r="C43" s="98">
        <v>111</v>
      </c>
      <c r="D43" s="99">
        <v>0</v>
      </c>
      <c r="E43" s="117">
        <v>0</v>
      </c>
      <c r="F43" s="101">
        <f>F44</f>
        <v>0</v>
      </c>
      <c r="G43" s="101">
        <v>0</v>
      </c>
      <c r="H43" s="101">
        <f>H44</f>
        <v>0</v>
      </c>
      <c r="I43" s="101">
        <v>0</v>
      </c>
    </row>
    <row r="44" spans="1:10" ht="12.75" hidden="1" customHeight="1" x14ac:dyDescent="0.2">
      <c r="A44" s="83"/>
      <c r="B44" s="79" t="s">
        <v>49</v>
      </c>
      <c r="C44" s="102">
        <v>111</v>
      </c>
      <c r="D44" s="103" t="s">
        <v>14</v>
      </c>
      <c r="E44" s="104">
        <v>0</v>
      </c>
      <c r="F44" s="105">
        <f>F45</f>
        <v>0</v>
      </c>
      <c r="G44" s="105">
        <v>0</v>
      </c>
      <c r="H44" s="105">
        <f>H45</f>
        <v>0</v>
      </c>
      <c r="I44" s="105">
        <v>0</v>
      </c>
    </row>
    <row r="45" spans="1:10" ht="78" hidden="1" customHeight="1" x14ac:dyDescent="0.2">
      <c r="A45" s="83"/>
      <c r="B45" s="79" t="s">
        <v>144</v>
      </c>
      <c r="C45" s="102">
        <v>111</v>
      </c>
      <c r="D45" s="103">
        <v>9010000000</v>
      </c>
      <c r="E45" s="104">
        <v>0</v>
      </c>
      <c r="F45" s="105">
        <f>F46</f>
        <v>0</v>
      </c>
      <c r="G45" s="105">
        <v>0</v>
      </c>
      <c r="H45" s="105">
        <f>H46</f>
        <v>0</v>
      </c>
      <c r="I45" s="105">
        <v>0</v>
      </c>
    </row>
    <row r="46" spans="1:10" ht="12.75" hidden="1" customHeight="1" x14ac:dyDescent="0.2">
      <c r="A46" s="116"/>
      <c r="B46" s="79" t="s">
        <v>42</v>
      </c>
      <c r="C46" s="102">
        <v>111</v>
      </c>
      <c r="D46" s="103">
        <v>9010000000</v>
      </c>
      <c r="E46" s="104">
        <v>800</v>
      </c>
      <c r="F46" s="105">
        <f>F47</f>
        <v>0</v>
      </c>
      <c r="G46" s="105">
        <v>0</v>
      </c>
      <c r="H46" s="105">
        <f>H47</f>
        <v>0</v>
      </c>
      <c r="I46" s="105">
        <v>0</v>
      </c>
      <c r="J46" s="11"/>
    </row>
    <row r="47" spans="1:10" ht="12.75" hidden="1" customHeight="1" x14ac:dyDescent="0.2">
      <c r="A47" s="116"/>
      <c r="B47" s="79" t="s">
        <v>73</v>
      </c>
      <c r="C47" s="102">
        <v>111</v>
      </c>
      <c r="D47" s="103">
        <v>9010000000</v>
      </c>
      <c r="E47" s="104">
        <v>870</v>
      </c>
      <c r="F47" s="105">
        <v>0</v>
      </c>
      <c r="G47" s="105">
        <v>0</v>
      </c>
      <c r="H47" s="105">
        <v>0</v>
      </c>
      <c r="I47" s="105">
        <v>0</v>
      </c>
      <c r="J47" s="11"/>
    </row>
    <row r="48" spans="1:10" x14ac:dyDescent="0.2">
      <c r="A48" s="83">
        <v>0</v>
      </c>
      <c r="B48" s="97" t="s">
        <v>50</v>
      </c>
      <c r="C48" s="98">
        <v>113</v>
      </c>
      <c r="D48" s="99">
        <v>0</v>
      </c>
      <c r="E48" s="100">
        <v>0</v>
      </c>
      <c r="F48" s="101">
        <f>F49</f>
        <v>36.863</v>
      </c>
      <c r="G48" s="101"/>
      <c r="H48" s="101">
        <f>H49</f>
        <v>8.8629999999999995</v>
      </c>
      <c r="I48" s="101"/>
    </row>
    <row r="49" spans="1:9" ht="51.75" customHeight="1" x14ac:dyDescent="0.2">
      <c r="A49" s="83">
        <v>0</v>
      </c>
      <c r="B49" s="79" t="s">
        <v>296</v>
      </c>
      <c r="C49" s="102">
        <v>113</v>
      </c>
      <c r="D49" s="103">
        <v>3400000000</v>
      </c>
      <c r="E49" s="104">
        <v>0</v>
      </c>
      <c r="F49" s="105">
        <f>SUM(F52+F54)</f>
        <v>36.863</v>
      </c>
      <c r="G49" s="105">
        <v>0</v>
      </c>
      <c r="H49" s="105">
        <f>SUM(H52+H54)</f>
        <v>8.8629999999999995</v>
      </c>
      <c r="I49" s="105">
        <v>0</v>
      </c>
    </row>
    <row r="50" spans="1:9" ht="38.25" hidden="1" x14ac:dyDescent="0.2">
      <c r="A50" s="83">
        <v>0</v>
      </c>
      <c r="B50" s="79" t="s">
        <v>51</v>
      </c>
      <c r="C50" s="102">
        <v>113</v>
      </c>
      <c r="D50" s="103" t="s">
        <v>15</v>
      </c>
      <c r="E50" s="104">
        <v>0</v>
      </c>
      <c r="F50" s="105">
        <v>0</v>
      </c>
      <c r="G50" s="105">
        <v>0</v>
      </c>
      <c r="H50" s="105">
        <v>0</v>
      </c>
      <c r="I50" s="105">
        <v>0</v>
      </c>
    </row>
    <row r="51" spans="1:9" ht="25.5" hidden="1" x14ac:dyDescent="0.2">
      <c r="A51" s="83">
        <v>0</v>
      </c>
      <c r="B51" s="79" t="s">
        <v>37</v>
      </c>
      <c r="C51" s="102">
        <v>113</v>
      </c>
      <c r="D51" s="103" t="s">
        <v>16</v>
      </c>
      <c r="E51" s="104">
        <v>0</v>
      </c>
      <c r="F51" s="105">
        <v>0</v>
      </c>
      <c r="G51" s="105">
        <v>0</v>
      </c>
      <c r="H51" s="105">
        <v>0</v>
      </c>
      <c r="I51" s="105">
        <v>0</v>
      </c>
    </row>
    <row r="52" spans="1:9" ht="15" customHeight="1" x14ac:dyDescent="0.2">
      <c r="A52" s="83">
        <v>0</v>
      </c>
      <c r="B52" s="79" t="s">
        <v>40</v>
      </c>
      <c r="C52" s="102">
        <v>113</v>
      </c>
      <c r="D52" s="103">
        <v>3400000000</v>
      </c>
      <c r="E52" s="104">
        <v>200</v>
      </c>
      <c r="F52" s="105">
        <f>F53</f>
        <v>28</v>
      </c>
      <c r="G52" s="105">
        <v>0</v>
      </c>
      <c r="H52" s="105">
        <f>H53</f>
        <v>0</v>
      </c>
      <c r="I52" s="105">
        <v>0</v>
      </c>
    </row>
    <row r="53" spans="1:9" ht="26.25" customHeight="1" x14ac:dyDescent="0.2">
      <c r="A53" s="83">
        <v>0</v>
      </c>
      <c r="B53" s="79" t="s">
        <v>41</v>
      </c>
      <c r="C53" s="102">
        <v>113</v>
      </c>
      <c r="D53" s="103">
        <v>3400000000</v>
      </c>
      <c r="E53" s="104">
        <v>240</v>
      </c>
      <c r="F53" s="105">
        <v>28</v>
      </c>
      <c r="G53" s="105">
        <v>0</v>
      </c>
      <c r="H53" s="105">
        <v>0</v>
      </c>
      <c r="I53" s="105">
        <v>0</v>
      </c>
    </row>
    <row r="54" spans="1:9" x14ac:dyDescent="0.2">
      <c r="A54" s="83">
        <v>0</v>
      </c>
      <c r="B54" s="79" t="s">
        <v>46</v>
      </c>
      <c r="C54" s="102">
        <v>113</v>
      </c>
      <c r="D54" s="103">
        <v>3400000000</v>
      </c>
      <c r="E54" s="104">
        <v>500</v>
      </c>
      <c r="F54" s="105">
        <f>F55</f>
        <v>8.8629999999999995</v>
      </c>
      <c r="G54" s="105">
        <v>0</v>
      </c>
      <c r="H54" s="105">
        <f>H55</f>
        <v>8.8629999999999995</v>
      </c>
      <c r="I54" s="105">
        <v>0</v>
      </c>
    </row>
    <row r="55" spans="1:9" x14ac:dyDescent="0.2">
      <c r="A55" s="83">
        <v>0</v>
      </c>
      <c r="B55" s="79" t="s">
        <v>47</v>
      </c>
      <c r="C55" s="102">
        <v>113</v>
      </c>
      <c r="D55" s="103">
        <v>3400000000</v>
      </c>
      <c r="E55" s="104">
        <v>540</v>
      </c>
      <c r="F55" s="105">
        <v>8.8629999999999995</v>
      </c>
      <c r="G55" s="105">
        <v>0</v>
      </c>
      <c r="H55" s="105">
        <v>8.8629999999999995</v>
      </c>
      <c r="I55" s="105">
        <v>0</v>
      </c>
    </row>
    <row r="56" spans="1:9" ht="25.5" hidden="1" x14ac:dyDescent="0.2">
      <c r="A56" s="83"/>
      <c r="B56" s="79" t="s">
        <v>49</v>
      </c>
      <c r="C56" s="102">
        <v>113</v>
      </c>
      <c r="D56" s="103">
        <v>9000000000</v>
      </c>
      <c r="E56" s="104"/>
      <c r="F56" s="128"/>
      <c r="G56" s="128"/>
      <c r="H56" s="105">
        <f>H57</f>
        <v>0</v>
      </c>
      <c r="I56" s="105"/>
    </row>
    <row r="57" spans="1:9" ht="25.5" hidden="1" x14ac:dyDescent="0.2">
      <c r="A57" s="83"/>
      <c r="B57" s="79" t="s">
        <v>52</v>
      </c>
      <c r="C57" s="102">
        <v>113</v>
      </c>
      <c r="D57" s="103">
        <v>9000020000</v>
      </c>
      <c r="E57" s="104"/>
      <c r="F57" s="128"/>
      <c r="G57" s="128"/>
      <c r="H57" s="105">
        <f>H58</f>
        <v>0</v>
      </c>
      <c r="I57" s="105"/>
    </row>
    <row r="58" spans="1:9" ht="25.5" hidden="1" x14ac:dyDescent="0.2">
      <c r="A58" s="83"/>
      <c r="B58" s="79" t="s">
        <v>75</v>
      </c>
      <c r="C58" s="102">
        <v>113</v>
      </c>
      <c r="D58" s="103">
        <v>9000022000</v>
      </c>
      <c r="E58" s="104"/>
      <c r="F58" s="128"/>
      <c r="G58" s="128"/>
      <c r="H58" s="105">
        <f>H59</f>
        <v>0</v>
      </c>
      <c r="I58" s="105"/>
    </row>
    <row r="59" spans="1:9" ht="25.5" hidden="1" x14ac:dyDescent="0.2">
      <c r="A59" s="83"/>
      <c r="B59" s="79" t="s">
        <v>40</v>
      </c>
      <c r="C59" s="102">
        <v>113</v>
      </c>
      <c r="D59" s="103">
        <v>9000022000</v>
      </c>
      <c r="E59" s="104">
        <v>200</v>
      </c>
      <c r="F59" s="128"/>
      <c r="G59" s="128"/>
      <c r="H59" s="105">
        <f>H60</f>
        <v>0</v>
      </c>
      <c r="I59" s="105"/>
    </row>
    <row r="60" spans="1:9" ht="25.5" hidden="1" x14ac:dyDescent="0.2">
      <c r="A60" s="83"/>
      <c r="B60" s="79" t="s">
        <v>41</v>
      </c>
      <c r="C60" s="102">
        <v>113</v>
      </c>
      <c r="D60" s="103">
        <v>9000022000</v>
      </c>
      <c r="E60" s="104">
        <v>240</v>
      </c>
      <c r="F60" s="128"/>
      <c r="G60" s="128"/>
      <c r="H60" s="105"/>
      <c r="I60" s="105"/>
    </row>
    <row r="61" spans="1:9" x14ac:dyDescent="0.2">
      <c r="A61" s="83"/>
      <c r="B61" s="97" t="s">
        <v>149</v>
      </c>
      <c r="C61" s="98">
        <v>203</v>
      </c>
      <c r="D61" s="103"/>
      <c r="E61" s="104"/>
      <c r="F61" s="101">
        <f>F62</f>
        <v>137.76000000000002</v>
      </c>
      <c r="G61" s="101">
        <f>F61</f>
        <v>137.76000000000002</v>
      </c>
      <c r="H61" s="101">
        <f>H62</f>
        <v>26.175000000000001</v>
      </c>
      <c r="I61" s="101">
        <f>H61</f>
        <v>26.175000000000001</v>
      </c>
    </row>
    <row r="62" spans="1:9" ht="48" customHeight="1" x14ac:dyDescent="0.2">
      <c r="A62" s="83"/>
      <c r="B62" s="79" t="s">
        <v>296</v>
      </c>
      <c r="C62" s="102">
        <v>203</v>
      </c>
      <c r="D62" s="103">
        <v>3400000000</v>
      </c>
      <c r="E62" s="104"/>
      <c r="F62" s="105">
        <f>F63+F65</f>
        <v>137.76000000000002</v>
      </c>
      <c r="G62" s="105">
        <f>F62</f>
        <v>137.76000000000002</v>
      </c>
      <c r="H62" s="105">
        <f>H63+H65</f>
        <v>26.175000000000001</v>
      </c>
      <c r="I62" s="105">
        <f>H62</f>
        <v>26.175000000000001</v>
      </c>
    </row>
    <row r="63" spans="1:9" ht="63.75" x14ac:dyDescent="0.2">
      <c r="A63" s="83"/>
      <c r="B63" s="79" t="s">
        <v>38</v>
      </c>
      <c r="C63" s="102">
        <v>203</v>
      </c>
      <c r="D63" s="103">
        <v>3400000000</v>
      </c>
      <c r="E63" s="104">
        <v>100</v>
      </c>
      <c r="F63" s="105">
        <f>F64</f>
        <v>130.27600000000001</v>
      </c>
      <c r="G63" s="105">
        <f>G64</f>
        <v>130.27600000000001</v>
      </c>
      <c r="H63" s="105">
        <f>H64</f>
        <v>26.175000000000001</v>
      </c>
      <c r="I63" s="105">
        <f>I64</f>
        <v>26.175000000000001</v>
      </c>
    </row>
    <row r="64" spans="1:9" ht="25.5" x14ac:dyDescent="0.2">
      <c r="A64" s="83"/>
      <c r="B64" s="79" t="s">
        <v>39</v>
      </c>
      <c r="C64" s="102">
        <v>203</v>
      </c>
      <c r="D64" s="103">
        <v>3400000000</v>
      </c>
      <c r="E64" s="104">
        <v>120</v>
      </c>
      <c r="F64" s="105">
        <v>130.27600000000001</v>
      </c>
      <c r="G64" s="105">
        <f>SUM(F64)</f>
        <v>130.27600000000001</v>
      </c>
      <c r="H64" s="105">
        <v>26.175000000000001</v>
      </c>
      <c r="I64" s="105">
        <f>SUM(H64)</f>
        <v>26.175000000000001</v>
      </c>
    </row>
    <row r="65" spans="1:9" ht="25.5" x14ac:dyDescent="0.2">
      <c r="A65" s="83"/>
      <c r="B65" s="79" t="s">
        <v>40</v>
      </c>
      <c r="C65" s="102">
        <v>203</v>
      </c>
      <c r="D65" s="103">
        <v>3400000000</v>
      </c>
      <c r="E65" s="104">
        <v>200</v>
      </c>
      <c r="F65" s="105">
        <f>F66</f>
        <v>7.484</v>
      </c>
      <c r="G65" s="105">
        <f>G66</f>
        <v>7.484</v>
      </c>
      <c r="H65" s="105">
        <f>H66</f>
        <v>0</v>
      </c>
      <c r="I65" s="105">
        <f>I66</f>
        <v>0</v>
      </c>
    </row>
    <row r="66" spans="1:9" ht="23.25" customHeight="1" x14ac:dyDescent="0.2">
      <c r="A66" s="83"/>
      <c r="B66" s="79" t="s">
        <v>41</v>
      </c>
      <c r="C66" s="102">
        <v>203</v>
      </c>
      <c r="D66" s="103">
        <v>3400000000</v>
      </c>
      <c r="E66" s="104">
        <v>240</v>
      </c>
      <c r="F66" s="105">
        <v>7.484</v>
      </c>
      <c r="G66" s="105">
        <f>SUM(F66)</f>
        <v>7.484</v>
      </c>
      <c r="H66" s="105">
        <v>0</v>
      </c>
      <c r="I66" s="105">
        <f>SUM(H66)</f>
        <v>0</v>
      </c>
    </row>
    <row r="67" spans="1:9" ht="38.25" x14ac:dyDescent="0.2">
      <c r="A67" s="83"/>
      <c r="B67" s="97" t="s">
        <v>150</v>
      </c>
      <c r="C67" s="98">
        <v>310</v>
      </c>
      <c r="D67" s="103"/>
      <c r="E67" s="104"/>
      <c r="F67" s="101">
        <f>F68</f>
        <v>55.088999999999999</v>
      </c>
      <c r="G67" s="105"/>
      <c r="H67" s="101">
        <f>H68</f>
        <v>51.329000000000001</v>
      </c>
      <c r="I67" s="105"/>
    </row>
    <row r="68" spans="1:9" ht="54" customHeight="1" x14ac:dyDescent="0.2">
      <c r="A68" s="83"/>
      <c r="B68" s="79" t="s">
        <v>296</v>
      </c>
      <c r="C68" s="102">
        <v>310</v>
      </c>
      <c r="D68" s="103">
        <v>3400000000</v>
      </c>
      <c r="E68" s="104"/>
      <c r="F68" s="105">
        <f>SUM(F71+F69)</f>
        <v>55.088999999999999</v>
      </c>
      <c r="G68" s="105"/>
      <c r="H68" s="105">
        <f>SUM(H71+H69)</f>
        <v>51.329000000000001</v>
      </c>
      <c r="I68" s="105"/>
    </row>
    <row r="69" spans="1:9" ht="25.5" customHeight="1" x14ac:dyDescent="0.2">
      <c r="A69" s="83"/>
      <c r="B69" s="79" t="s">
        <v>40</v>
      </c>
      <c r="C69" s="102">
        <v>310</v>
      </c>
      <c r="D69" s="103">
        <v>3400000000</v>
      </c>
      <c r="E69" s="104">
        <v>200</v>
      </c>
      <c r="F69" s="105">
        <f>F70</f>
        <v>49.088999999999999</v>
      </c>
      <c r="G69" s="105"/>
      <c r="H69" s="105">
        <f>H70</f>
        <v>49.088999999999999</v>
      </c>
      <c r="I69" s="105"/>
    </row>
    <row r="70" spans="1:9" ht="25.5" x14ac:dyDescent="0.2">
      <c r="A70" s="83"/>
      <c r="B70" s="79" t="s">
        <v>41</v>
      </c>
      <c r="C70" s="102">
        <v>310</v>
      </c>
      <c r="D70" s="103">
        <v>3400000000</v>
      </c>
      <c r="E70" s="104">
        <v>240</v>
      </c>
      <c r="F70" s="105">
        <v>49.088999999999999</v>
      </c>
      <c r="G70" s="105"/>
      <c r="H70" s="105">
        <v>49.088999999999999</v>
      </c>
      <c r="I70" s="105"/>
    </row>
    <row r="71" spans="1:9" x14ac:dyDescent="0.2">
      <c r="A71" s="83"/>
      <c r="B71" s="79" t="s">
        <v>42</v>
      </c>
      <c r="C71" s="102">
        <v>310</v>
      </c>
      <c r="D71" s="103">
        <v>3400000000</v>
      </c>
      <c r="E71" s="104">
        <v>800</v>
      </c>
      <c r="F71" s="105">
        <f>F72</f>
        <v>6</v>
      </c>
      <c r="G71" s="105"/>
      <c r="H71" s="105">
        <f>H72</f>
        <v>2.2400000000000002</v>
      </c>
      <c r="I71" s="105"/>
    </row>
    <row r="72" spans="1:9" x14ac:dyDescent="0.2">
      <c r="A72" s="83"/>
      <c r="B72" s="79" t="s">
        <v>43</v>
      </c>
      <c r="C72" s="102">
        <v>310</v>
      </c>
      <c r="D72" s="103">
        <v>3400000000</v>
      </c>
      <c r="E72" s="104">
        <v>850</v>
      </c>
      <c r="F72" s="105">
        <v>6</v>
      </c>
      <c r="G72" s="105"/>
      <c r="H72" s="105">
        <v>2.2400000000000002</v>
      </c>
      <c r="I72" s="105"/>
    </row>
    <row r="73" spans="1:9" x14ac:dyDescent="0.2">
      <c r="A73" s="83"/>
      <c r="B73" s="97" t="s">
        <v>301</v>
      </c>
      <c r="C73" s="98">
        <v>405</v>
      </c>
      <c r="D73" s="103"/>
      <c r="E73" s="104"/>
      <c r="F73" s="101">
        <f t="shared" ref="F73:I75" si="1">SUM(F74)</f>
        <v>116.875</v>
      </c>
      <c r="G73" s="101">
        <f t="shared" si="1"/>
        <v>116.875</v>
      </c>
      <c r="H73" s="101">
        <f t="shared" si="1"/>
        <v>0</v>
      </c>
      <c r="I73" s="101">
        <f t="shared" si="1"/>
        <v>0</v>
      </c>
    </row>
    <row r="74" spans="1:9" ht="48.75" customHeight="1" x14ac:dyDescent="0.2">
      <c r="A74" s="83"/>
      <c r="B74" s="79" t="s">
        <v>296</v>
      </c>
      <c r="C74" s="102">
        <v>405</v>
      </c>
      <c r="D74" s="103">
        <v>3400000000</v>
      </c>
      <c r="E74" s="104"/>
      <c r="F74" s="105">
        <f t="shared" si="1"/>
        <v>116.875</v>
      </c>
      <c r="G74" s="105">
        <f t="shared" si="1"/>
        <v>116.875</v>
      </c>
      <c r="H74" s="105">
        <f t="shared" si="1"/>
        <v>0</v>
      </c>
      <c r="I74" s="105">
        <f t="shared" si="1"/>
        <v>0</v>
      </c>
    </row>
    <row r="75" spans="1:9" ht="25.5" x14ac:dyDescent="0.2">
      <c r="A75" s="83"/>
      <c r="B75" s="79" t="s">
        <v>40</v>
      </c>
      <c r="C75" s="102">
        <v>405</v>
      </c>
      <c r="D75" s="103">
        <v>3400000000</v>
      </c>
      <c r="E75" s="104">
        <v>200</v>
      </c>
      <c r="F75" s="105">
        <f t="shared" si="1"/>
        <v>116.875</v>
      </c>
      <c r="G75" s="105">
        <f t="shared" si="1"/>
        <v>116.875</v>
      </c>
      <c r="H75" s="105">
        <f t="shared" si="1"/>
        <v>0</v>
      </c>
      <c r="I75" s="105">
        <f t="shared" si="1"/>
        <v>0</v>
      </c>
    </row>
    <row r="76" spans="1:9" ht="25.5" x14ac:dyDescent="0.2">
      <c r="A76" s="83"/>
      <c r="B76" s="79" t="s">
        <v>41</v>
      </c>
      <c r="C76" s="102">
        <v>405</v>
      </c>
      <c r="D76" s="103">
        <v>3400000000</v>
      </c>
      <c r="E76" s="104">
        <v>240</v>
      </c>
      <c r="F76" s="105">
        <v>116.875</v>
      </c>
      <c r="G76" s="105">
        <f>SUM(F76)</f>
        <v>116.875</v>
      </c>
      <c r="H76" s="105">
        <v>0</v>
      </c>
      <c r="I76" s="105">
        <f>SUM(H76)</f>
        <v>0</v>
      </c>
    </row>
    <row r="77" spans="1:9" x14ac:dyDescent="0.2">
      <c r="A77" s="83">
        <v>0</v>
      </c>
      <c r="B77" s="97" t="s">
        <v>57</v>
      </c>
      <c r="C77" s="98">
        <v>409</v>
      </c>
      <c r="D77" s="99">
        <v>0</v>
      </c>
      <c r="E77" s="100">
        <v>0</v>
      </c>
      <c r="F77" s="101">
        <f>F78</f>
        <v>1289.922</v>
      </c>
      <c r="G77" s="101">
        <v>0</v>
      </c>
      <c r="H77" s="101">
        <f>H78</f>
        <v>171.82599999999999</v>
      </c>
      <c r="I77" s="101">
        <v>0</v>
      </c>
    </row>
    <row r="78" spans="1:9" ht="63" customHeight="1" x14ac:dyDescent="0.2">
      <c r="A78" s="83">
        <v>0</v>
      </c>
      <c r="B78" s="79" t="s">
        <v>297</v>
      </c>
      <c r="C78" s="102">
        <v>409</v>
      </c>
      <c r="D78" s="103">
        <v>2400000000</v>
      </c>
      <c r="E78" s="104">
        <v>0</v>
      </c>
      <c r="F78" s="105">
        <f>F85</f>
        <v>1289.922</v>
      </c>
      <c r="G78" s="105">
        <v>0</v>
      </c>
      <c r="H78" s="105">
        <f>H85</f>
        <v>171.82599999999999</v>
      </c>
      <c r="I78" s="105">
        <v>0</v>
      </c>
    </row>
    <row r="79" spans="1:9" ht="63.75" hidden="1" x14ac:dyDescent="0.2">
      <c r="A79" s="83">
        <v>0</v>
      </c>
      <c r="B79" s="79" t="s">
        <v>58</v>
      </c>
      <c r="C79" s="102">
        <v>409</v>
      </c>
      <c r="D79" s="103" t="s">
        <v>18</v>
      </c>
      <c r="E79" s="104">
        <v>0</v>
      </c>
      <c r="F79" s="105">
        <v>0</v>
      </c>
      <c r="G79" s="105">
        <v>0</v>
      </c>
      <c r="H79" s="105">
        <v>0</v>
      </c>
      <c r="I79" s="105">
        <v>0</v>
      </c>
    </row>
    <row r="80" spans="1:9" ht="63.75" hidden="1" x14ac:dyDescent="0.2">
      <c r="A80" s="83">
        <v>0</v>
      </c>
      <c r="B80" s="79" t="s">
        <v>58</v>
      </c>
      <c r="C80" s="102">
        <v>409</v>
      </c>
      <c r="D80" s="103" t="s">
        <v>18</v>
      </c>
      <c r="E80" s="104">
        <v>0</v>
      </c>
      <c r="F80" s="105">
        <v>0</v>
      </c>
      <c r="G80" s="105">
        <v>0</v>
      </c>
      <c r="H80" s="105">
        <v>0</v>
      </c>
      <c r="I80" s="105">
        <v>0</v>
      </c>
    </row>
    <row r="81" spans="1:9" ht="25.5" hidden="1" x14ac:dyDescent="0.2">
      <c r="A81" s="83">
        <v>0</v>
      </c>
      <c r="B81" s="79" t="s">
        <v>52</v>
      </c>
      <c r="C81" s="102">
        <v>409</v>
      </c>
      <c r="D81" s="103" t="s">
        <v>19</v>
      </c>
      <c r="E81" s="104">
        <v>0</v>
      </c>
      <c r="F81" s="105">
        <v>0</v>
      </c>
      <c r="G81" s="105">
        <v>0</v>
      </c>
      <c r="H81" s="105">
        <v>0</v>
      </c>
      <c r="I81" s="105">
        <v>0</v>
      </c>
    </row>
    <row r="82" spans="1:9" ht="25.5" hidden="1" x14ac:dyDescent="0.2">
      <c r="A82" s="83">
        <v>0</v>
      </c>
      <c r="B82" s="79" t="s">
        <v>52</v>
      </c>
      <c r="C82" s="102">
        <v>409</v>
      </c>
      <c r="D82" s="103" t="s">
        <v>19</v>
      </c>
      <c r="E82" s="104">
        <v>0</v>
      </c>
      <c r="F82" s="105">
        <v>0</v>
      </c>
      <c r="G82" s="105">
        <v>0</v>
      </c>
      <c r="H82" s="105">
        <v>0</v>
      </c>
      <c r="I82" s="105">
        <v>0</v>
      </c>
    </row>
    <row r="83" spans="1:9" ht="25.5" hidden="1" x14ac:dyDescent="0.2">
      <c r="A83" s="83">
        <v>0</v>
      </c>
      <c r="B83" s="79" t="s">
        <v>52</v>
      </c>
      <c r="C83" s="102">
        <v>409</v>
      </c>
      <c r="D83" s="103" t="s">
        <v>19</v>
      </c>
      <c r="E83" s="104">
        <v>0</v>
      </c>
      <c r="F83" s="105">
        <v>0</v>
      </c>
      <c r="G83" s="105">
        <v>0</v>
      </c>
      <c r="H83" s="105">
        <v>0</v>
      </c>
      <c r="I83" s="105">
        <v>0</v>
      </c>
    </row>
    <row r="84" spans="1:9" ht="25.5" hidden="1" x14ac:dyDescent="0.2">
      <c r="A84" s="83">
        <v>0</v>
      </c>
      <c r="B84" s="79" t="s">
        <v>52</v>
      </c>
      <c r="C84" s="102">
        <v>409</v>
      </c>
      <c r="D84" s="103" t="s">
        <v>19</v>
      </c>
      <c r="E84" s="104">
        <v>0</v>
      </c>
      <c r="F84" s="105">
        <v>0</v>
      </c>
      <c r="G84" s="105">
        <v>0</v>
      </c>
      <c r="H84" s="105">
        <v>0</v>
      </c>
      <c r="I84" s="105">
        <v>0</v>
      </c>
    </row>
    <row r="85" spans="1:9" ht="28.5" customHeight="1" x14ac:dyDescent="0.2">
      <c r="A85" s="83">
        <v>0</v>
      </c>
      <c r="B85" s="79" t="s">
        <v>40</v>
      </c>
      <c r="C85" s="102">
        <v>409</v>
      </c>
      <c r="D85" s="103">
        <v>2400000000</v>
      </c>
      <c r="E85" s="104">
        <v>200</v>
      </c>
      <c r="F85" s="105">
        <f>F86</f>
        <v>1289.922</v>
      </c>
      <c r="G85" s="105">
        <v>0</v>
      </c>
      <c r="H85" s="105">
        <f>H86</f>
        <v>171.82599999999999</v>
      </c>
      <c r="I85" s="105">
        <v>0</v>
      </c>
    </row>
    <row r="86" spans="1:9" ht="27" customHeight="1" x14ac:dyDescent="0.2">
      <c r="A86" s="83">
        <v>0</v>
      </c>
      <c r="B86" s="79" t="s">
        <v>41</v>
      </c>
      <c r="C86" s="102">
        <v>409</v>
      </c>
      <c r="D86" s="103">
        <v>2400000000</v>
      </c>
      <c r="E86" s="104">
        <v>240</v>
      </c>
      <c r="F86" s="105">
        <v>1289.922</v>
      </c>
      <c r="G86" s="105">
        <v>0</v>
      </c>
      <c r="H86" s="105">
        <v>171.82599999999999</v>
      </c>
      <c r="I86" s="105">
        <v>0</v>
      </c>
    </row>
    <row r="87" spans="1:9" ht="15" customHeight="1" x14ac:dyDescent="0.2">
      <c r="A87" s="83"/>
      <c r="B87" s="135" t="s">
        <v>170</v>
      </c>
      <c r="C87" s="136">
        <v>502</v>
      </c>
      <c r="D87" s="99"/>
      <c r="E87" s="137"/>
      <c r="F87" s="101">
        <f t="shared" ref="F87:I91" si="2">F88</f>
        <v>888.58199999999999</v>
      </c>
      <c r="G87" s="105">
        <f t="shared" si="2"/>
        <v>0</v>
      </c>
      <c r="H87" s="101">
        <f t="shared" si="2"/>
        <v>187.13200000000001</v>
      </c>
      <c r="I87" s="105">
        <f t="shared" si="2"/>
        <v>0</v>
      </c>
    </row>
    <row r="88" spans="1:9" ht="50.25" customHeight="1" x14ac:dyDescent="0.2">
      <c r="A88" s="83"/>
      <c r="B88" s="79" t="s">
        <v>296</v>
      </c>
      <c r="C88" s="107">
        <v>502</v>
      </c>
      <c r="D88" s="103">
        <v>3400000000</v>
      </c>
      <c r="E88" s="137"/>
      <c r="F88" s="105">
        <f>SUM(F91+F89)</f>
        <v>888.58199999999999</v>
      </c>
      <c r="G88" s="105">
        <f>G91</f>
        <v>0</v>
      </c>
      <c r="H88" s="105">
        <f>SUM(H91+H89)</f>
        <v>187.13200000000001</v>
      </c>
      <c r="I88" s="105">
        <f>I91</f>
        <v>0</v>
      </c>
    </row>
    <row r="89" spans="1:9" ht="63.75" customHeight="1" x14ac:dyDescent="0.2">
      <c r="A89" s="83"/>
      <c r="B89" s="79" t="s">
        <v>38</v>
      </c>
      <c r="C89" s="102">
        <v>502</v>
      </c>
      <c r="D89" s="103">
        <v>3400000000</v>
      </c>
      <c r="E89" s="104">
        <v>100</v>
      </c>
      <c r="F89" s="105">
        <f>SUM(F90)</f>
        <v>842.38499999999999</v>
      </c>
      <c r="G89" s="105"/>
      <c r="H89" s="105">
        <f>SUM(H90)</f>
        <v>154.30699999999999</v>
      </c>
      <c r="I89" s="105"/>
    </row>
    <row r="90" spans="1:9" ht="18.75" customHeight="1" x14ac:dyDescent="0.2">
      <c r="A90" s="83"/>
      <c r="B90" s="79" t="s">
        <v>74</v>
      </c>
      <c r="C90" s="102">
        <v>502</v>
      </c>
      <c r="D90" s="103">
        <v>3400000000</v>
      </c>
      <c r="E90" s="104">
        <v>110</v>
      </c>
      <c r="F90" s="105">
        <v>842.38499999999999</v>
      </c>
      <c r="G90" s="105"/>
      <c r="H90" s="105">
        <v>154.30699999999999</v>
      </c>
      <c r="I90" s="105"/>
    </row>
    <row r="91" spans="1:9" ht="23.25" customHeight="1" x14ac:dyDescent="0.2">
      <c r="A91" s="83"/>
      <c r="B91" s="106" t="s">
        <v>40</v>
      </c>
      <c r="C91" s="107">
        <v>502</v>
      </c>
      <c r="D91" s="103">
        <v>3400000000</v>
      </c>
      <c r="E91" s="108">
        <v>200</v>
      </c>
      <c r="F91" s="105">
        <f t="shared" si="2"/>
        <v>46.197000000000003</v>
      </c>
      <c r="G91" s="105">
        <f t="shared" si="2"/>
        <v>0</v>
      </c>
      <c r="H91" s="105">
        <f t="shared" si="2"/>
        <v>32.825000000000003</v>
      </c>
      <c r="I91" s="105">
        <f t="shared" si="2"/>
        <v>0</v>
      </c>
    </row>
    <row r="92" spans="1:9" ht="29.25" customHeight="1" x14ac:dyDescent="0.2">
      <c r="A92" s="83"/>
      <c r="B92" s="106" t="s">
        <v>41</v>
      </c>
      <c r="C92" s="107">
        <v>502</v>
      </c>
      <c r="D92" s="103">
        <v>3400000000</v>
      </c>
      <c r="E92" s="108">
        <v>240</v>
      </c>
      <c r="F92" s="105">
        <v>46.197000000000003</v>
      </c>
      <c r="G92" s="105">
        <v>0</v>
      </c>
      <c r="H92" s="105">
        <v>32.825000000000003</v>
      </c>
      <c r="I92" s="105">
        <v>0</v>
      </c>
    </row>
    <row r="93" spans="1:9" s="8" customFormat="1" ht="15.75" customHeight="1" x14ac:dyDescent="0.2">
      <c r="A93" s="83"/>
      <c r="B93" s="97" t="s">
        <v>85</v>
      </c>
      <c r="C93" s="98">
        <v>503</v>
      </c>
      <c r="D93" s="99"/>
      <c r="E93" s="100"/>
      <c r="F93" s="101">
        <f>F123+F99</f>
        <v>820.52800000000002</v>
      </c>
      <c r="G93" s="101">
        <f>G123</f>
        <v>0</v>
      </c>
      <c r="H93" s="101">
        <f>H123+H99</f>
        <v>357.654</v>
      </c>
      <c r="I93" s="101">
        <f>I123</f>
        <v>0</v>
      </c>
    </row>
    <row r="94" spans="1:9" s="8" customFormat="1" ht="38.25" hidden="1" x14ac:dyDescent="0.2">
      <c r="A94" s="83"/>
      <c r="B94" s="79" t="s">
        <v>126</v>
      </c>
      <c r="C94" s="102">
        <v>503</v>
      </c>
      <c r="D94" s="103">
        <v>900000000</v>
      </c>
      <c r="E94" s="104"/>
      <c r="F94" s="105">
        <f>F95+F103</f>
        <v>820.52800000000002</v>
      </c>
      <c r="G94" s="105">
        <f>G95+G103</f>
        <v>0</v>
      </c>
      <c r="H94" s="105">
        <f>H95+H103</f>
        <v>357.654</v>
      </c>
      <c r="I94" s="105">
        <f>I95+I103</f>
        <v>0</v>
      </c>
    </row>
    <row r="95" spans="1:9" s="8" customFormat="1" ht="76.5" hidden="1" x14ac:dyDescent="0.2">
      <c r="A95" s="83"/>
      <c r="B95" s="79" t="s">
        <v>82</v>
      </c>
      <c r="C95" s="102">
        <v>503</v>
      </c>
      <c r="D95" s="103" t="s">
        <v>30</v>
      </c>
      <c r="E95" s="104"/>
      <c r="F95" s="105">
        <f>F96+F100</f>
        <v>820.52800000000002</v>
      </c>
      <c r="G95" s="105">
        <f>G96+G100</f>
        <v>0</v>
      </c>
      <c r="H95" s="105">
        <f>H96+H100</f>
        <v>357.654</v>
      </c>
      <c r="I95" s="105">
        <f>I96+I100</f>
        <v>0</v>
      </c>
    </row>
    <row r="96" spans="1:9" s="8" customFormat="1" ht="25.5" hidden="1" x14ac:dyDescent="0.2">
      <c r="A96" s="83"/>
      <c r="B96" s="79" t="s">
        <v>93</v>
      </c>
      <c r="C96" s="102">
        <v>503</v>
      </c>
      <c r="D96" s="103" t="s">
        <v>91</v>
      </c>
      <c r="E96" s="104"/>
      <c r="F96" s="105">
        <f>F97</f>
        <v>0</v>
      </c>
      <c r="G96" s="105">
        <f t="shared" ref="G96:I97" si="3">G97</f>
        <v>0</v>
      </c>
      <c r="H96" s="105">
        <f>H97</f>
        <v>0</v>
      </c>
      <c r="I96" s="105">
        <f t="shared" si="3"/>
        <v>0</v>
      </c>
    </row>
    <row r="97" spans="1:9" s="8" customFormat="1" ht="25.5" hidden="1" x14ac:dyDescent="0.2">
      <c r="A97" s="83"/>
      <c r="B97" s="79" t="s">
        <v>40</v>
      </c>
      <c r="C97" s="102">
        <v>503</v>
      </c>
      <c r="D97" s="103" t="s">
        <v>91</v>
      </c>
      <c r="E97" s="104">
        <v>200</v>
      </c>
      <c r="F97" s="105">
        <f>F98</f>
        <v>0</v>
      </c>
      <c r="G97" s="105">
        <f t="shared" si="3"/>
        <v>0</v>
      </c>
      <c r="H97" s="105">
        <f>H98</f>
        <v>0</v>
      </c>
      <c r="I97" s="105">
        <f t="shared" si="3"/>
        <v>0</v>
      </c>
    </row>
    <row r="98" spans="1:9" s="8" customFormat="1" ht="25.5" hidden="1" x14ac:dyDescent="0.2">
      <c r="A98" s="83"/>
      <c r="B98" s="79" t="s">
        <v>41</v>
      </c>
      <c r="C98" s="102">
        <v>503</v>
      </c>
      <c r="D98" s="103" t="s">
        <v>91</v>
      </c>
      <c r="E98" s="104">
        <v>240</v>
      </c>
      <c r="F98" s="105"/>
      <c r="G98" s="105"/>
      <c r="H98" s="105"/>
      <c r="I98" s="105"/>
    </row>
    <row r="99" spans="1:9" s="8" customFormat="1" ht="54" customHeight="1" x14ac:dyDescent="0.2">
      <c r="A99" s="83"/>
      <c r="B99" s="79" t="s">
        <v>296</v>
      </c>
      <c r="C99" s="102">
        <v>503</v>
      </c>
      <c r="D99" s="103">
        <v>3400000000</v>
      </c>
      <c r="E99" s="104"/>
      <c r="F99" s="105">
        <f>F100</f>
        <v>820.52800000000002</v>
      </c>
      <c r="G99" s="105"/>
      <c r="H99" s="105">
        <f>H100</f>
        <v>357.654</v>
      </c>
      <c r="I99" s="105"/>
    </row>
    <row r="100" spans="1:9" s="8" customFormat="1" ht="25.5" hidden="1" x14ac:dyDescent="0.2">
      <c r="A100" s="83"/>
      <c r="B100" s="79" t="s">
        <v>118</v>
      </c>
      <c r="C100" s="102">
        <v>503</v>
      </c>
      <c r="D100" s="103">
        <v>4000000000</v>
      </c>
      <c r="E100" s="104"/>
      <c r="F100" s="105">
        <f t="shared" ref="F100:H101" si="4">F101</f>
        <v>820.52800000000002</v>
      </c>
      <c r="G100" s="105"/>
      <c r="H100" s="105">
        <f t="shared" si="4"/>
        <v>357.654</v>
      </c>
      <c r="I100" s="105"/>
    </row>
    <row r="101" spans="1:9" s="8" customFormat="1" ht="30" customHeight="1" x14ac:dyDescent="0.2">
      <c r="A101" s="83"/>
      <c r="B101" s="79" t="s">
        <v>40</v>
      </c>
      <c r="C101" s="102">
        <v>503</v>
      </c>
      <c r="D101" s="103">
        <v>3400000000</v>
      </c>
      <c r="E101" s="104">
        <v>200</v>
      </c>
      <c r="F101" s="105">
        <f t="shared" si="4"/>
        <v>820.52800000000002</v>
      </c>
      <c r="G101" s="105"/>
      <c r="H101" s="105">
        <f t="shared" si="4"/>
        <v>357.654</v>
      </c>
      <c r="I101" s="105"/>
    </row>
    <row r="102" spans="1:9" s="8" customFormat="1" ht="30.75" customHeight="1" x14ac:dyDescent="0.2">
      <c r="A102" s="83"/>
      <c r="B102" s="79" t="s">
        <v>41</v>
      </c>
      <c r="C102" s="102">
        <v>503</v>
      </c>
      <c r="D102" s="103">
        <v>3400000000</v>
      </c>
      <c r="E102" s="104">
        <v>240</v>
      </c>
      <c r="F102" s="105">
        <v>820.52800000000002</v>
      </c>
      <c r="G102" s="105"/>
      <c r="H102" s="105">
        <v>357.654</v>
      </c>
      <c r="I102" s="105"/>
    </row>
    <row r="103" spans="1:9" s="8" customFormat="1" ht="0.75" hidden="1" customHeight="1" x14ac:dyDescent="0.2">
      <c r="A103" s="83"/>
      <c r="B103" s="79" t="s">
        <v>59</v>
      </c>
      <c r="C103" s="102">
        <v>503</v>
      </c>
      <c r="D103" s="103" t="s">
        <v>113</v>
      </c>
      <c r="E103" s="104"/>
      <c r="F103" s="128"/>
      <c r="G103" s="128"/>
      <c r="H103" s="105">
        <f>H104</f>
        <v>0</v>
      </c>
      <c r="I103" s="105"/>
    </row>
    <row r="104" spans="1:9" s="8" customFormat="1" ht="63.75" hidden="1" x14ac:dyDescent="0.2">
      <c r="A104" s="83"/>
      <c r="B104" s="79" t="s">
        <v>130</v>
      </c>
      <c r="C104" s="102">
        <v>503</v>
      </c>
      <c r="D104" s="103" t="s">
        <v>129</v>
      </c>
      <c r="E104" s="104"/>
      <c r="F104" s="128"/>
      <c r="G104" s="128"/>
      <c r="H104" s="105">
        <f>H105</f>
        <v>0</v>
      </c>
      <c r="I104" s="105"/>
    </row>
    <row r="105" spans="1:9" s="8" customFormat="1" ht="25.5" hidden="1" x14ac:dyDescent="0.2">
      <c r="A105" s="83"/>
      <c r="B105" s="79" t="s">
        <v>40</v>
      </c>
      <c r="C105" s="102">
        <v>503</v>
      </c>
      <c r="D105" s="103" t="s">
        <v>129</v>
      </c>
      <c r="E105" s="104">
        <v>200</v>
      </c>
      <c r="F105" s="128"/>
      <c r="G105" s="128"/>
      <c r="H105" s="105">
        <f>H106</f>
        <v>0</v>
      </c>
      <c r="I105" s="105"/>
    </row>
    <row r="106" spans="1:9" s="8" customFormat="1" ht="25.5" hidden="1" x14ac:dyDescent="0.2">
      <c r="A106" s="83"/>
      <c r="B106" s="79" t="s">
        <v>41</v>
      </c>
      <c r="C106" s="102">
        <v>503</v>
      </c>
      <c r="D106" s="103" t="s">
        <v>129</v>
      </c>
      <c r="E106" s="104">
        <v>240</v>
      </c>
      <c r="F106" s="128"/>
      <c r="G106" s="128"/>
      <c r="H106" s="105"/>
      <c r="I106" s="105"/>
    </row>
    <row r="107" spans="1:9" s="8" customFormat="1" ht="1.5" hidden="1" customHeight="1" x14ac:dyDescent="0.2">
      <c r="A107" s="96"/>
      <c r="B107" s="97" t="s">
        <v>125</v>
      </c>
      <c r="C107" s="98">
        <v>602</v>
      </c>
      <c r="D107" s="99"/>
      <c r="E107" s="100"/>
      <c r="F107" s="176"/>
      <c r="G107" s="176"/>
      <c r="H107" s="101">
        <f>H108</f>
        <v>0</v>
      </c>
      <c r="I107" s="101">
        <f>I108</f>
        <v>0</v>
      </c>
    </row>
    <row r="108" spans="1:9" s="8" customFormat="1" ht="25.5" hidden="1" x14ac:dyDescent="0.2">
      <c r="A108" s="83"/>
      <c r="B108" s="79" t="s">
        <v>49</v>
      </c>
      <c r="C108" s="102">
        <v>602</v>
      </c>
      <c r="D108" s="103">
        <v>9000000000</v>
      </c>
      <c r="E108" s="104"/>
      <c r="F108" s="128"/>
      <c r="G108" s="128"/>
      <c r="H108" s="105">
        <f>H109+H114</f>
        <v>0</v>
      </c>
      <c r="I108" s="105">
        <f>I109+I114</f>
        <v>0</v>
      </c>
    </row>
    <row r="109" spans="1:9" s="8" customFormat="1" ht="38.25" hidden="1" x14ac:dyDescent="0.2">
      <c r="A109" s="83"/>
      <c r="B109" s="79" t="s">
        <v>86</v>
      </c>
      <c r="C109" s="102">
        <v>602</v>
      </c>
      <c r="D109" s="103">
        <v>9000070000</v>
      </c>
      <c r="E109" s="104"/>
      <c r="F109" s="128"/>
      <c r="G109" s="128"/>
      <c r="H109" s="105">
        <f t="shared" ref="H109:I112" si="5">H110</f>
        <v>0</v>
      </c>
      <c r="I109" s="105">
        <f t="shared" si="5"/>
        <v>0</v>
      </c>
    </row>
    <row r="110" spans="1:9" s="8" customFormat="1" ht="25.5" hidden="1" x14ac:dyDescent="0.2">
      <c r="A110" s="83"/>
      <c r="B110" s="109" t="s">
        <v>119</v>
      </c>
      <c r="C110" s="102">
        <v>602</v>
      </c>
      <c r="D110" s="103">
        <v>9000076000</v>
      </c>
      <c r="E110" s="104"/>
      <c r="F110" s="128"/>
      <c r="G110" s="128"/>
      <c r="H110" s="105">
        <f t="shared" si="5"/>
        <v>0</v>
      </c>
      <c r="I110" s="105">
        <f t="shared" si="5"/>
        <v>0</v>
      </c>
    </row>
    <row r="111" spans="1:9" s="8" customFormat="1" ht="51" hidden="1" x14ac:dyDescent="0.2">
      <c r="A111" s="83"/>
      <c r="B111" s="109" t="s">
        <v>122</v>
      </c>
      <c r="C111" s="102">
        <v>602</v>
      </c>
      <c r="D111" s="103">
        <v>9000076230</v>
      </c>
      <c r="E111" s="104"/>
      <c r="F111" s="128"/>
      <c r="G111" s="128"/>
      <c r="H111" s="105">
        <f t="shared" si="5"/>
        <v>0</v>
      </c>
      <c r="I111" s="105">
        <f t="shared" si="5"/>
        <v>0</v>
      </c>
    </row>
    <row r="112" spans="1:9" s="8" customFormat="1" ht="25.5" hidden="1" x14ac:dyDescent="0.2">
      <c r="A112" s="83"/>
      <c r="B112" s="79" t="s">
        <v>40</v>
      </c>
      <c r="C112" s="102">
        <v>602</v>
      </c>
      <c r="D112" s="103">
        <v>9000076230</v>
      </c>
      <c r="E112" s="104">
        <v>200</v>
      </c>
      <c r="F112" s="128"/>
      <c r="G112" s="128"/>
      <c r="H112" s="105">
        <f t="shared" si="5"/>
        <v>0</v>
      </c>
      <c r="I112" s="105">
        <f t="shared" si="5"/>
        <v>0</v>
      </c>
    </row>
    <row r="113" spans="1:9" s="8" customFormat="1" ht="25.5" hidden="1" x14ac:dyDescent="0.2">
      <c r="A113" s="83"/>
      <c r="B113" s="79" t="s">
        <v>41</v>
      </c>
      <c r="C113" s="102">
        <v>602</v>
      </c>
      <c r="D113" s="103">
        <v>9000076230</v>
      </c>
      <c r="E113" s="104">
        <v>240</v>
      </c>
      <c r="F113" s="128"/>
      <c r="G113" s="128"/>
      <c r="H113" s="105"/>
      <c r="I113" s="105"/>
    </row>
    <row r="114" spans="1:9" s="8" customFormat="1" ht="89.25" hidden="1" x14ac:dyDescent="0.2">
      <c r="A114" s="83"/>
      <c r="B114" s="79" t="s">
        <v>59</v>
      </c>
      <c r="C114" s="102">
        <v>602</v>
      </c>
      <c r="D114" s="103" t="s">
        <v>20</v>
      </c>
      <c r="E114" s="104"/>
      <c r="F114" s="128"/>
      <c r="G114" s="128"/>
      <c r="H114" s="105">
        <f>H115</f>
        <v>0</v>
      </c>
      <c r="I114" s="105"/>
    </row>
    <row r="115" spans="1:9" s="8" customFormat="1" ht="25.5" hidden="1" x14ac:dyDescent="0.2">
      <c r="A115" s="83"/>
      <c r="B115" s="79" t="s">
        <v>123</v>
      </c>
      <c r="C115" s="102">
        <v>602</v>
      </c>
      <c r="D115" s="103" t="s">
        <v>124</v>
      </c>
      <c r="E115" s="104"/>
      <c r="F115" s="128"/>
      <c r="G115" s="128"/>
      <c r="H115" s="105">
        <f>H116</f>
        <v>0</v>
      </c>
      <c r="I115" s="105"/>
    </row>
    <row r="116" spans="1:9" s="8" customFormat="1" ht="25.5" hidden="1" x14ac:dyDescent="0.2">
      <c r="A116" s="83"/>
      <c r="B116" s="79" t="s">
        <v>40</v>
      </c>
      <c r="C116" s="102">
        <v>602</v>
      </c>
      <c r="D116" s="103" t="s">
        <v>124</v>
      </c>
      <c r="E116" s="104">
        <v>200</v>
      </c>
      <c r="F116" s="128"/>
      <c r="G116" s="128"/>
      <c r="H116" s="105">
        <f>H117</f>
        <v>0</v>
      </c>
      <c r="I116" s="105"/>
    </row>
    <row r="117" spans="1:9" s="8" customFormat="1" ht="25.5" hidden="1" x14ac:dyDescent="0.2">
      <c r="A117" s="83"/>
      <c r="B117" s="79" t="s">
        <v>41</v>
      </c>
      <c r="C117" s="102">
        <v>602</v>
      </c>
      <c r="D117" s="103" t="s">
        <v>124</v>
      </c>
      <c r="E117" s="104">
        <v>240</v>
      </c>
      <c r="F117" s="128"/>
      <c r="G117" s="128"/>
      <c r="H117" s="105"/>
      <c r="I117" s="105"/>
    </row>
    <row r="118" spans="1:9" s="8" customFormat="1" hidden="1" x14ac:dyDescent="0.2">
      <c r="A118" s="96"/>
      <c r="B118" s="97" t="s">
        <v>133</v>
      </c>
      <c r="C118" s="98">
        <v>605</v>
      </c>
      <c r="D118" s="99"/>
      <c r="E118" s="100"/>
      <c r="F118" s="176"/>
      <c r="G118" s="176"/>
      <c r="H118" s="101">
        <f>H119</f>
        <v>0</v>
      </c>
      <c r="I118" s="101">
        <f>I119</f>
        <v>0</v>
      </c>
    </row>
    <row r="119" spans="1:9" s="8" customFormat="1" ht="25.5" hidden="1" x14ac:dyDescent="0.2">
      <c r="A119" s="83"/>
      <c r="B119" s="79" t="s">
        <v>49</v>
      </c>
      <c r="C119" s="102">
        <v>605</v>
      </c>
      <c r="D119" s="103">
        <v>9000000000</v>
      </c>
      <c r="E119" s="104"/>
      <c r="F119" s="128"/>
      <c r="G119" s="128"/>
      <c r="H119" s="105">
        <f>H120</f>
        <v>0</v>
      </c>
      <c r="I119" s="105">
        <f>I120</f>
        <v>0</v>
      </c>
    </row>
    <row r="120" spans="1:9" s="8" customFormat="1" ht="25.5" hidden="1" x14ac:dyDescent="0.2">
      <c r="A120" s="83"/>
      <c r="B120" s="46" t="s">
        <v>143</v>
      </c>
      <c r="C120" s="102">
        <v>605</v>
      </c>
      <c r="D120" s="103">
        <v>9060000000</v>
      </c>
      <c r="E120" s="104"/>
      <c r="F120" s="128"/>
      <c r="G120" s="128"/>
      <c r="H120" s="105">
        <f>H121</f>
        <v>0</v>
      </c>
      <c r="I120" s="105">
        <f t="shared" ref="I120:I121" si="6">I121</f>
        <v>0</v>
      </c>
    </row>
    <row r="121" spans="1:9" s="8" customFormat="1" ht="25.5" hidden="1" x14ac:dyDescent="0.2">
      <c r="A121" s="83"/>
      <c r="B121" s="79" t="s">
        <v>132</v>
      </c>
      <c r="C121" s="102">
        <v>605</v>
      </c>
      <c r="D121" s="103">
        <v>9060000000</v>
      </c>
      <c r="E121" s="104">
        <v>200</v>
      </c>
      <c r="F121" s="128"/>
      <c r="G121" s="128"/>
      <c r="H121" s="105">
        <f>H122</f>
        <v>0</v>
      </c>
      <c r="I121" s="105">
        <f t="shared" si="6"/>
        <v>0</v>
      </c>
    </row>
    <row r="122" spans="1:9" s="8" customFormat="1" ht="25.5" hidden="1" x14ac:dyDescent="0.2">
      <c r="A122" s="83"/>
      <c r="B122" s="79" t="s">
        <v>41</v>
      </c>
      <c r="C122" s="102">
        <v>605</v>
      </c>
      <c r="D122" s="103">
        <v>9060000000</v>
      </c>
      <c r="E122" s="104">
        <v>240</v>
      </c>
      <c r="F122" s="128"/>
      <c r="G122" s="128"/>
      <c r="H122" s="105">
        <v>0</v>
      </c>
      <c r="I122" s="105">
        <v>0</v>
      </c>
    </row>
    <row r="123" spans="1:9" s="8" customFormat="1" ht="52.5" hidden="1" customHeight="1" x14ac:dyDescent="0.2">
      <c r="A123" s="83"/>
      <c r="B123" s="79" t="s">
        <v>156</v>
      </c>
      <c r="C123" s="102">
        <v>503</v>
      </c>
      <c r="D123" s="103">
        <v>4500000000</v>
      </c>
      <c r="E123" s="104"/>
      <c r="F123" s="128"/>
      <c r="G123" s="128"/>
      <c r="H123" s="105">
        <f>H124</f>
        <v>0</v>
      </c>
      <c r="I123" s="105">
        <f>I124</f>
        <v>0</v>
      </c>
    </row>
    <row r="124" spans="1:9" s="8" customFormat="1" ht="28.5" hidden="1" customHeight="1" x14ac:dyDescent="0.2">
      <c r="A124" s="83"/>
      <c r="B124" s="79" t="s">
        <v>40</v>
      </c>
      <c r="C124" s="102">
        <v>503</v>
      </c>
      <c r="D124" s="103">
        <v>4500000000</v>
      </c>
      <c r="E124" s="104">
        <v>200</v>
      </c>
      <c r="F124" s="128"/>
      <c r="G124" s="128"/>
      <c r="H124" s="105">
        <f>H125</f>
        <v>0</v>
      </c>
      <c r="I124" s="105">
        <f>I125</f>
        <v>0</v>
      </c>
    </row>
    <row r="125" spans="1:9" s="8" customFormat="1" ht="40.5" hidden="1" customHeight="1" x14ac:dyDescent="0.2">
      <c r="A125" s="83"/>
      <c r="B125" s="79" t="s">
        <v>41</v>
      </c>
      <c r="C125" s="102">
        <v>503</v>
      </c>
      <c r="D125" s="103">
        <v>4500000000</v>
      </c>
      <c r="E125" s="104">
        <v>240</v>
      </c>
      <c r="F125" s="128"/>
      <c r="G125" s="128"/>
      <c r="H125" s="105"/>
      <c r="I125" s="105"/>
    </row>
    <row r="126" spans="1:9" s="8" customFormat="1" ht="15.75" customHeight="1" x14ac:dyDescent="0.2">
      <c r="A126" s="83"/>
      <c r="B126" s="97" t="s">
        <v>157</v>
      </c>
      <c r="C126" s="98">
        <v>702</v>
      </c>
      <c r="D126" s="103"/>
      <c r="E126" s="104"/>
      <c r="F126" s="101">
        <f>F127</f>
        <v>1007.154</v>
      </c>
      <c r="G126" s="101">
        <f>G127</f>
        <v>1007.154</v>
      </c>
      <c r="H126" s="101">
        <f>H127</f>
        <v>114.06</v>
      </c>
      <c r="I126" s="101">
        <f>I127</f>
        <v>114.06</v>
      </c>
    </row>
    <row r="127" spans="1:9" s="8" customFormat="1" ht="54" customHeight="1" x14ac:dyDescent="0.2">
      <c r="A127" s="83"/>
      <c r="B127" s="79" t="s">
        <v>296</v>
      </c>
      <c r="C127" s="102">
        <v>702</v>
      </c>
      <c r="D127" s="103">
        <v>3400000000</v>
      </c>
      <c r="E127" s="104"/>
      <c r="F127" s="105">
        <f>F128+F130</f>
        <v>1007.154</v>
      </c>
      <c r="G127" s="105">
        <f>G128+G130</f>
        <v>1007.154</v>
      </c>
      <c r="H127" s="105">
        <f>H128+H130</f>
        <v>114.06</v>
      </c>
      <c r="I127" s="105">
        <f>I128+I130</f>
        <v>114.06</v>
      </c>
    </row>
    <row r="128" spans="1:9" s="8" customFormat="1" ht="64.5" customHeight="1" x14ac:dyDescent="0.2">
      <c r="A128" s="83"/>
      <c r="B128" s="79" t="s">
        <v>38</v>
      </c>
      <c r="C128" s="102">
        <v>702</v>
      </c>
      <c r="D128" s="103">
        <v>3400000000</v>
      </c>
      <c r="E128" s="104">
        <v>100</v>
      </c>
      <c r="F128" s="105">
        <f>F129</f>
        <v>561.46799999999996</v>
      </c>
      <c r="G128" s="105">
        <f>G129</f>
        <v>561.46799999999996</v>
      </c>
      <c r="H128" s="105">
        <f>H129</f>
        <v>114.06</v>
      </c>
      <c r="I128" s="105">
        <f>I129</f>
        <v>114.06</v>
      </c>
    </row>
    <row r="129" spans="1:9" s="8" customFormat="1" ht="22.5" customHeight="1" x14ac:dyDescent="0.2">
      <c r="A129" s="83"/>
      <c r="B129" s="79" t="s">
        <v>74</v>
      </c>
      <c r="C129" s="102">
        <v>702</v>
      </c>
      <c r="D129" s="103">
        <v>3400000000</v>
      </c>
      <c r="E129" s="104">
        <v>110</v>
      </c>
      <c r="F129" s="105">
        <v>561.46799999999996</v>
      </c>
      <c r="G129" s="105">
        <f>SUM(F129)</f>
        <v>561.46799999999996</v>
      </c>
      <c r="H129" s="105">
        <v>114.06</v>
      </c>
      <c r="I129" s="105">
        <f>SUM(H129)</f>
        <v>114.06</v>
      </c>
    </row>
    <row r="130" spans="1:9" s="8" customFormat="1" ht="27.75" customHeight="1" x14ac:dyDescent="0.2">
      <c r="A130" s="83"/>
      <c r="B130" s="79" t="s">
        <v>40</v>
      </c>
      <c r="C130" s="102">
        <v>702</v>
      </c>
      <c r="D130" s="103">
        <v>3400000000</v>
      </c>
      <c r="E130" s="104">
        <v>200</v>
      </c>
      <c r="F130" s="105">
        <f>F131</f>
        <v>445.68599999999998</v>
      </c>
      <c r="G130" s="105">
        <f>G131</f>
        <v>445.68599999999998</v>
      </c>
      <c r="H130" s="105">
        <f>SUM(H131)</f>
        <v>0</v>
      </c>
      <c r="I130" s="105">
        <f>I131</f>
        <v>0</v>
      </c>
    </row>
    <row r="131" spans="1:9" s="8" customFormat="1" ht="29.25" customHeight="1" x14ac:dyDescent="0.2">
      <c r="A131" s="83"/>
      <c r="B131" s="79" t="s">
        <v>41</v>
      </c>
      <c r="C131" s="102">
        <v>702</v>
      </c>
      <c r="D131" s="103">
        <v>3400000000</v>
      </c>
      <c r="E131" s="104">
        <v>240</v>
      </c>
      <c r="F131" s="105">
        <v>445.68599999999998</v>
      </c>
      <c r="G131" s="105">
        <f>SUM(F131)</f>
        <v>445.68599999999998</v>
      </c>
      <c r="H131" s="105">
        <v>0</v>
      </c>
      <c r="I131" s="105">
        <f>SUM(H131)</f>
        <v>0</v>
      </c>
    </row>
    <row r="132" spans="1:9" x14ac:dyDescent="0.2">
      <c r="A132" s="83">
        <v>0</v>
      </c>
      <c r="B132" s="97" t="s">
        <v>81</v>
      </c>
      <c r="C132" s="98">
        <v>707</v>
      </c>
      <c r="D132" s="99">
        <v>0</v>
      </c>
      <c r="E132" s="100">
        <v>0</v>
      </c>
      <c r="F132" s="101">
        <f>F133</f>
        <v>7.5860000000000003</v>
      </c>
      <c r="G132" s="101"/>
      <c r="H132" s="101">
        <f>H133</f>
        <v>7.5860000000000003</v>
      </c>
      <c r="I132" s="101"/>
    </row>
    <row r="133" spans="1:9" ht="54.75" customHeight="1" x14ac:dyDescent="0.2">
      <c r="A133" s="83">
        <v>0</v>
      </c>
      <c r="B133" s="79" t="s">
        <v>296</v>
      </c>
      <c r="C133" s="102">
        <v>707</v>
      </c>
      <c r="D133" s="103">
        <v>3400000000</v>
      </c>
      <c r="E133" s="104">
        <v>0</v>
      </c>
      <c r="F133" s="105">
        <f>F139</f>
        <v>7.5860000000000003</v>
      </c>
      <c r="G133" s="105">
        <f>G139</f>
        <v>0</v>
      </c>
      <c r="H133" s="105">
        <f>H139</f>
        <v>7.5860000000000003</v>
      </c>
      <c r="I133" s="105">
        <f>I139</f>
        <v>0</v>
      </c>
    </row>
    <row r="134" spans="1:9" ht="38.25" hidden="1" x14ac:dyDescent="0.2">
      <c r="A134" s="83">
        <v>0</v>
      </c>
      <c r="B134" s="79" t="s">
        <v>61</v>
      </c>
      <c r="C134" s="102">
        <v>707</v>
      </c>
      <c r="D134" s="103" t="s">
        <v>22</v>
      </c>
      <c r="E134" s="104">
        <v>0</v>
      </c>
      <c r="F134" s="105">
        <v>0</v>
      </c>
      <c r="G134" s="105">
        <v>1</v>
      </c>
      <c r="H134" s="105">
        <v>0</v>
      </c>
      <c r="I134" s="105">
        <v>1</v>
      </c>
    </row>
    <row r="135" spans="1:9" ht="51" hidden="1" x14ac:dyDescent="0.2">
      <c r="A135" s="83">
        <v>0</v>
      </c>
      <c r="B135" s="79" t="s">
        <v>53</v>
      </c>
      <c r="C135" s="102">
        <v>707</v>
      </c>
      <c r="D135" s="103" t="s">
        <v>23</v>
      </c>
      <c r="E135" s="104">
        <v>0</v>
      </c>
      <c r="F135" s="105">
        <v>0</v>
      </c>
      <c r="G135" s="105">
        <v>0</v>
      </c>
      <c r="H135" s="105">
        <v>0</v>
      </c>
      <c r="I135" s="105">
        <v>0</v>
      </c>
    </row>
    <row r="136" spans="1:9" ht="51" hidden="1" x14ac:dyDescent="0.2">
      <c r="A136" s="83">
        <v>0</v>
      </c>
      <c r="B136" s="79" t="s">
        <v>53</v>
      </c>
      <c r="C136" s="102">
        <v>707</v>
      </c>
      <c r="D136" s="103" t="s">
        <v>23</v>
      </c>
      <c r="E136" s="104">
        <v>0</v>
      </c>
      <c r="F136" s="105">
        <v>0</v>
      </c>
      <c r="G136" s="105">
        <v>0</v>
      </c>
      <c r="H136" s="105">
        <v>0</v>
      </c>
      <c r="I136" s="105">
        <v>0</v>
      </c>
    </row>
    <row r="137" spans="1:9" ht="51" hidden="1" x14ac:dyDescent="0.2">
      <c r="A137" s="83">
        <v>0</v>
      </c>
      <c r="B137" s="79" t="s">
        <v>53</v>
      </c>
      <c r="C137" s="102">
        <v>707</v>
      </c>
      <c r="D137" s="103" t="s">
        <v>23</v>
      </c>
      <c r="E137" s="104">
        <v>0</v>
      </c>
      <c r="F137" s="105">
        <v>0</v>
      </c>
      <c r="G137" s="105">
        <v>0</v>
      </c>
      <c r="H137" s="105">
        <v>0</v>
      </c>
      <c r="I137" s="105">
        <v>0</v>
      </c>
    </row>
    <row r="138" spans="1:9" ht="51" hidden="1" x14ac:dyDescent="0.2">
      <c r="A138" s="83">
        <v>0</v>
      </c>
      <c r="B138" s="79" t="s">
        <v>53</v>
      </c>
      <c r="C138" s="102">
        <v>707</v>
      </c>
      <c r="D138" s="103" t="s">
        <v>23</v>
      </c>
      <c r="E138" s="104">
        <v>0</v>
      </c>
      <c r="F138" s="105">
        <v>0</v>
      </c>
      <c r="G138" s="105">
        <v>0</v>
      </c>
      <c r="H138" s="105">
        <v>0</v>
      </c>
      <c r="I138" s="105">
        <v>0</v>
      </c>
    </row>
    <row r="139" spans="1:9" ht="16.5" customHeight="1" x14ac:dyDescent="0.2">
      <c r="A139" s="83">
        <v>0</v>
      </c>
      <c r="B139" s="79" t="s">
        <v>46</v>
      </c>
      <c r="C139" s="102">
        <v>707</v>
      </c>
      <c r="D139" s="103">
        <v>3400000000</v>
      </c>
      <c r="E139" s="104">
        <v>500</v>
      </c>
      <c r="F139" s="105">
        <f>F140</f>
        <v>7.5860000000000003</v>
      </c>
      <c r="G139" s="105">
        <f>G140</f>
        <v>0</v>
      </c>
      <c r="H139" s="105">
        <f>H140</f>
        <v>7.5860000000000003</v>
      </c>
      <c r="I139" s="105">
        <f>I140</f>
        <v>0</v>
      </c>
    </row>
    <row r="140" spans="1:9" x14ac:dyDescent="0.2">
      <c r="A140" s="83">
        <v>0</v>
      </c>
      <c r="B140" s="79" t="s">
        <v>47</v>
      </c>
      <c r="C140" s="102">
        <v>707</v>
      </c>
      <c r="D140" s="103">
        <v>3400000000</v>
      </c>
      <c r="E140" s="104">
        <v>540</v>
      </c>
      <c r="F140" s="105">
        <v>7.5860000000000003</v>
      </c>
      <c r="G140" s="105"/>
      <c r="H140" s="105">
        <v>7.5860000000000003</v>
      </c>
      <c r="I140" s="105"/>
    </row>
    <row r="141" spans="1:9" ht="76.5" hidden="1" x14ac:dyDescent="0.2">
      <c r="A141" s="83">
        <v>0</v>
      </c>
      <c r="B141" s="79" t="s">
        <v>94</v>
      </c>
      <c r="C141" s="102">
        <v>707</v>
      </c>
      <c r="D141" s="103" t="s">
        <v>104</v>
      </c>
      <c r="E141" s="104">
        <v>0</v>
      </c>
      <c r="F141" s="128"/>
      <c r="G141" s="128"/>
      <c r="H141" s="105">
        <f>H142</f>
        <v>0</v>
      </c>
      <c r="I141" s="105">
        <f>I142</f>
        <v>0</v>
      </c>
    </row>
    <row r="142" spans="1:9" ht="67.5" hidden="1" customHeight="1" x14ac:dyDescent="0.2">
      <c r="A142" s="83">
        <v>0</v>
      </c>
      <c r="B142" s="79" t="s">
        <v>62</v>
      </c>
      <c r="C142" s="102">
        <v>707</v>
      </c>
      <c r="D142" s="103" t="s">
        <v>96</v>
      </c>
      <c r="E142" s="104">
        <v>0</v>
      </c>
      <c r="F142" s="128"/>
      <c r="G142" s="128"/>
      <c r="H142" s="105">
        <f>H145</f>
        <v>0</v>
      </c>
      <c r="I142" s="105">
        <f>I145</f>
        <v>0</v>
      </c>
    </row>
    <row r="143" spans="1:9" ht="63.75" hidden="1" x14ac:dyDescent="0.2">
      <c r="A143" s="83">
        <v>0</v>
      </c>
      <c r="B143" s="79" t="s">
        <v>62</v>
      </c>
      <c r="C143" s="102">
        <v>707</v>
      </c>
      <c r="D143" s="103" t="s">
        <v>24</v>
      </c>
      <c r="E143" s="104">
        <v>0</v>
      </c>
      <c r="F143" s="128"/>
      <c r="G143" s="128"/>
      <c r="H143" s="105">
        <v>0</v>
      </c>
      <c r="I143" s="105">
        <v>0</v>
      </c>
    </row>
    <row r="144" spans="1:9" ht="63.75" hidden="1" x14ac:dyDescent="0.2">
      <c r="A144" s="83">
        <v>0</v>
      </c>
      <c r="B144" s="79" t="s">
        <v>62</v>
      </c>
      <c r="C144" s="102">
        <v>707</v>
      </c>
      <c r="D144" s="103" t="s">
        <v>24</v>
      </c>
      <c r="E144" s="104">
        <v>0</v>
      </c>
      <c r="F144" s="128"/>
      <c r="G144" s="128"/>
      <c r="H144" s="105">
        <v>0</v>
      </c>
      <c r="I144" s="105">
        <v>0</v>
      </c>
    </row>
    <row r="145" spans="1:9" ht="51" hidden="1" x14ac:dyDescent="0.2">
      <c r="A145" s="83">
        <v>0</v>
      </c>
      <c r="B145" s="79" t="s">
        <v>63</v>
      </c>
      <c r="C145" s="102">
        <v>707</v>
      </c>
      <c r="D145" s="103" t="s">
        <v>97</v>
      </c>
      <c r="E145" s="104">
        <v>0</v>
      </c>
      <c r="F145" s="128"/>
      <c r="G145" s="128"/>
      <c r="H145" s="105">
        <f>H146</f>
        <v>0</v>
      </c>
      <c r="I145" s="105">
        <f>I146</f>
        <v>0</v>
      </c>
    </row>
    <row r="146" spans="1:9" ht="25.5" hidden="1" x14ac:dyDescent="0.2">
      <c r="A146" s="83">
        <v>0</v>
      </c>
      <c r="B146" s="79" t="s">
        <v>54</v>
      </c>
      <c r="C146" s="102">
        <v>707</v>
      </c>
      <c r="D146" s="103" t="s">
        <v>97</v>
      </c>
      <c r="E146" s="104">
        <v>600</v>
      </c>
      <c r="F146" s="128"/>
      <c r="G146" s="128"/>
      <c r="H146" s="105">
        <f>H147</f>
        <v>0</v>
      </c>
      <c r="I146" s="105">
        <f>I147</f>
        <v>0</v>
      </c>
    </row>
    <row r="147" spans="1:9" hidden="1" x14ac:dyDescent="0.2">
      <c r="A147" s="83">
        <v>0</v>
      </c>
      <c r="B147" s="79" t="s">
        <v>55</v>
      </c>
      <c r="C147" s="102">
        <v>707</v>
      </c>
      <c r="D147" s="103" t="s">
        <v>97</v>
      </c>
      <c r="E147" s="104">
        <v>620</v>
      </c>
      <c r="F147" s="128"/>
      <c r="G147" s="128"/>
      <c r="H147" s="105"/>
      <c r="I147" s="105"/>
    </row>
    <row r="148" spans="1:9" x14ac:dyDescent="0.2">
      <c r="A148" s="83">
        <v>0</v>
      </c>
      <c r="B148" s="97" t="s">
        <v>65</v>
      </c>
      <c r="C148" s="98">
        <v>801</v>
      </c>
      <c r="D148" s="99">
        <v>0</v>
      </c>
      <c r="E148" s="100">
        <v>0</v>
      </c>
      <c r="F148" s="101">
        <f>F149+F173+F185</f>
        <v>4689.6790000000001</v>
      </c>
      <c r="G148" s="101">
        <f>G149+G173+G185</f>
        <v>0</v>
      </c>
      <c r="H148" s="101">
        <f>H149+H173+H185</f>
        <v>1339.0989999999999</v>
      </c>
      <c r="I148" s="101">
        <f>I149+I173+I185</f>
        <v>0</v>
      </c>
    </row>
    <row r="149" spans="1:9" ht="50.25" customHeight="1" x14ac:dyDescent="0.2">
      <c r="A149" s="83">
        <v>0</v>
      </c>
      <c r="B149" s="79" t="s">
        <v>296</v>
      </c>
      <c r="C149" s="102">
        <v>801</v>
      </c>
      <c r="D149" s="103">
        <v>3400000000</v>
      </c>
      <c r="E149" s="104">
        <v>0</v>
      </c>
      <c r="F149" s="105">
        <f>F155+F194+F196+F198</f>
        <v>4689.6790000000001</v>
      </c>
      <c r="G149" s="105">
        <f>G155</f>
        <v>0</v>
      </c>
      <c r="H149" s="105">
        <f>H155+H194+H196+H198</f>
        <v>1339.0989999999999</v>
      </c>
      <c r="I149" s="105">
        <f>I155</f>
        <v>0</v>
      </c>
    </row>
    <row r="150" spans="1:9" ht="38.25" hidden="1" x14ac:dyDescent="0.2">
      <c r="A150" s="83">
        <v>0</v>
      </c>
      <c r="B150" s="79" t="s">
        <v>61</v>
      </c>
      <c r="C150" s="102">
        <v>801</v>
      </c>
      <c r="D150" s="103" t="s">
        <v>22</v>
      </c>
      <c r="E150" s="104">
        <v>0</v>
      </c>
      <c r="F150" s="105">
        <v>0</v>
      </c>
      <c r="G150" s="105">
        <v>0</v>
      </c>
      <c r="H150" s="105">
        <v>0</v>
      </c>
      <c r="I150" s="105">
        <v>0</v>
      </c>
    </row>
    <row r="151" spans="1:9" ht="51" hidden="1" x14ac:dyDescent="0.2">
      <c r="A151" s="83">
        <v>0</v>
      </c>
      <c r="B151" s="79" t="s">
        <v>53</v>
      </c>
      <c r="C151" s="102">
        <v>801</v>
      </c>
      <c r="D151" s="103" t="s">
        <v>26</v>
      </c>
      <c r="E151" s="104">
        <v>0</v>
      </c>
      <c r="F151" s="105">
        <v>0</v>
      </c>
      <c r="G151" s="105">
        <v>0</v>
      </c>
      <c r="H151" s="105">
        <v>0</v>
      </c>
      <c r="I151" s="105">
        <v>0</v>
      </c>
    </row>
    <row r="152" spans="1:9" ht="51" hidden="1" x14ac:dyDescent="0.2">
      <c r="A152" s="83">
        <v>0</v>
      </c>
      <c r="B152" s="79" t="s">
        <v>53</v>
      </c>
      <c r="C152" s="102">
        <v>801</v>
      </c>
      <c r="D152" s="103" t="s">
        <v>26</v>
      </c>
      <c r="E152" s="104">
        <v>0</v>
      </c>
      <c r="F152" s="105">
        <v>0</v>
      </c>
      <c r="G152" s="105">
        <v>0</v>
      </c>
      <c r="H152" s="105">
        <v>0</v>
      </c>
      <c r="I152" s="105">
        <v>0</v>
      </c>
    </row>
    <row r="153" spans="1:9" ht="51" hidden="1" x14ac:dyDescent="0.2">
      <c r="A153" s="83">
        <v>0</v>
      </c>
      <c r="B153" s="79" t="s">
        <v>53</v>
      </c>
      <c r="C153" s="102">
        <v>801</v>
      </c>
      <c r="D153" s="103" t="s">
        <v>26</v>
      </c>
      <c r="E153" s="104">
        <v>0</v>
      </c>
      <c r="F153" s="105">
        <v>0</v>
      </c>
      <c r="G153" s="105">
        <v>0</v>
      </c>
      <c r="H153" s="105">
        <v>0</v>
      </c>
      <c r="I153" s="105">
        <v>0</v>
      </c>
    </row>
    <row r="154" spans="1:9" ht="51" hidden="1" x14ac:dyDescent="0.2">
      <c r="A154" s="83">
        <v>0</v>
      </c>
      <c r="B154" s="79" t="s">
        <v>53</v>
      </c>
      <c r="C154" s="102">
        <v>801</v>
      </c>
      <c r="D154" s="103" t="s">
        <v>26</v>
      </c>
      <c r="E154" s="104">
        <v>0</v>
      </c>
      <c r="F154" s="105">
        <v>0</v>
      </c>
      <c r="G154" s="105">
        <v>0</v>
      </c>
      <c r="H154" s="105">
        <v>0</v>
      </c>
      <c r="I154" s="105">
        <v>0</v>
      </c>
    </row>
    <row r="155" spans="1:9" ht="63.75" x14ac:dyDescent="0.2">
      <c r="A155" s="83">
        <v>0</v>
      </c>
      <c r="B155" s="79" t="s">
        <v>38</v>
      </c>
      <c r="C155" s="102">
        <v>801</v>
      </c>
      <c r="D155" s="103">
        <v>3400000000</v>
      </c>
      <c r="E155" s="104">
        <v>100</v>
      </c>
      <c r="F155" s="105">
        <f>F156</f>
        <v>2377.1260000000002</v>
      </c>
      <c r="G155" s="105">
        <f>G156</f>
        <v>0</v>
      </c>
      <c r="H155" s="105">
        <f>H156</f>
        <v>631.50300000000004</v>
      </c>
      <c r="I155" s="105">
        <f>I156</f>
        <v>0</v>
      </c>
    </row>
    <row r="156" spans="1:9" s="12" customFormat="1" ht="18.75" customHeight="1" x14ac:dyDescent="0.2">
      <c r="A156" s="83">
        <v>0</v>
      </c>
      <c r="B156" s="79" t="s">
        <v>74</v>
      </c>
      <c r="C156" s="102">
        <v>801</v>
      </c>
      <c r="D156" s="103">
        <v>3400000000</v>
      </c>
      <c r="E156" s="104">
        <v>110</v>
      </c>
      <c r="F156" s="105">
        <v>2377.1260000000002</v>
      </c>
      <c r="G156" s="105"/>
      <c r="H156" s="105">
        <v>631.50300000000004</v>
      </c>
      <c r="I156" s="105"/>
    </row>
    <row r="157" spans="1:9" s="12" customFormat="1" ht="0.75" hidden="1" customHeight="1" x14ac:dyDescent="0.2">
      <c r="A157" s="83"/>
      <c r="B157" s="79" t="s">
        <v>89</v>
      </c>
      <c r="C157" s="102">
        <v>801</v>
      </c>
      <c r="D157" s="103" t="s">
        <v>26</v>
      </c>
      <c r="E157" s="104">
        <v>400</v>
      </c>
      <c r="F157" s="105"/>
      <c r="G157" s="105"/>
      <c r="H157" s="105"/>
      <c r="I157" s="105"/>
    </row>
    <row r="158" spans="1:9" s="12" customFormat="1" ht="51" hidden="1" x14ac:dyDescent="0.2">
      <c r="A158" s="83"/>
      <c r="B158" s="79" t="s">
        <v>131</v>
      </c>
      <c r="C158" s="102">
        <v>801</v>
      </c>
      <c r="D158" s="103" t="s">
        <v>26</v>
      </c>
      <c r="E158" s="104">
        <v>460</v>
      </c>
      <c r="F158" s="105"/>
      <c r="G158" s="105"/>
      <c r="H158" s="105"/>
      <c r="I158" s="105"/>
    </row>
    <row r="159" spans="1:9" ht="76.5" hidden="1" x14ac:dyDescent="0.2">
      <c r="A159" s="83">
        <v>0</v>
      </c>
      <c r="B159" s="79" t="s">
        <v>94</v>
      </c>
      <c r="C159" s="102">
        <v>801</v>
      </c>
      <c r="D159" s="103" t="s">
        <v>98</v>
      </c>
      <c r="E159" s="104">
        <v>0</v>
      </c>
      <c r="F159" s="105">
        <f>F160</f>
        <v>0</v>
      </c>
      <c r="G159" s="105">
        <f>G160</f>
        <v>0</v>
      </c>
      <c r="H159" s="105">
        <f>H160</f>
        <v>0</v>
      </c>
      <c r="I159" s="105">
        <f>I160</f>
        <v>0</v>
      </c>
    </row>
    <row r="160" spans="1:9" ht="75" hidden="1" customHeight="1" x14ac:dyDescent="0.2">
      <c r="A160" s="83">
        <v>0</v>
      </c>
      <c r="B160" s="79" t="s">
        <v>62</v>
      </c>
      <c r="C160" s="102">
        <v>801</v>
      </c>
      <c r="D160" s="103" t="s">
        <v>99</v>
      </c>
      <c r="E160" s="104">
        <v>0</v>
      </c>
      <c r="F160" s="105">
        <f>F163</f>
        <v>0</v>
      </c>
      <c r="G160" s="105">
        <f>G163</f>
        <v>0</v>
      </c>
      <c r="H160" s="105">
        <f>H163</f>
        <v>0</v>
      </c>
      <c r="I160" s="105">
        <f>I163</f>
        <v>0</v>
      </c>
    </row>
    <row r="161" spans="1:9" ht="63.75" hidden="1" x14ac:dyDescent="0.2">
      <c r="A161" s="83">
        <v>0</v>
      </c>
      <c r="B161" s="79" t="s">
        <v>62</v>
      </c>
      <c r="C161" s="102">
        <v>801</v>
      </c>
      <c r="D161" s="103" t="s">
        <v>27</v>
      </c>
      <c r="E161" s="104">
        <v>0</v>
      </c>
      <c r="F161" s="105">
        <v>0</v>
      </c>
      <c r="G161" s="105">
        <v>0</v>
      </c>
      <c r="H161" s="105">
        <v>0</v>
      </c>
      <c r="I161" s="105">
        <v>0</v>
      </c>
    </row>
    <row r="162" spans="1:9" ht="0.75" hidden="1" customHeight="1" x14ac:dyDescent="0.2">
      <c r="A162" s="83">
        <v>0</v>
      </c>
      <c r="B162" s="79" t="s">
        <v>62</v>
      </c>
      <c r="C162" s="102">
        <v>801</v>
      </c>
      <c r="D162" s="103" t="s">
        <v>27</v>
      </c>
      <c r="E162" s="104">
        <v>0</v>
      </c>
      <c r="F162" s="105">
        <v>0</v>
      </c>
      <c r="G162" s="105">
        <v>0</v>
      </c>
      <c r="H162" s="105">
        <v>0</v>
      </c>
      <c r="I162" s="105">
        <v>0</v>
      </c>
    </row>
    <row r="163" spans="1:9" ht="56.25" hidden="1" customHeight="1" x14ac:dyDescent="0.2">
      <c r="A163" s="83">
        <v>0</v>
      </c>
      <c r="B163" s="79" t="s">
        <v>63</v>
      </c>
      <c r="C163" s="102">
        <v>801</v>
      </c>
      <c r="D163" s="103" t="s">
        <v>100</v>
      </c>
      <c r="E163" s="104">
        <v>0</v>
      </c>
      <c r="F163" s="105">
        <f t="shared" ref="F163:I164" si="7">F164</f>
        <v>0</v>
      </c>
      <c r="G163" s="105">
        <f t="shared" si="7"/>
        <v>0</v>
      </c>
      <c r="H163" s="105">
        <f t="shared" si="7"/>
        <v>0</v>
      </c>
      <c r="I163" s="105">
        <f t="shared" si="7"/>
        <v>0</v>
      </c>
    </row>
    <row r="164" spans="1:9" ht="40.5" hidden="1" customHeight="1" x14ac:dyDescent="0.2">
      <c r="A164" s="83">
        <v>0</v>
      </c>
      <c r="B164" s="79" t="s">
        <v>54</v>
      </c>
      <c r="C164" s="102">
        <v>801</v>
      </c>
      <c r="D164" s="103" t="s">
        <v>100</v>
      </c>
      <c r="E164" s="104">
        <v>600</v>
      </c>
      <c r="F164" s="105">
        <f t="shared" si="7"/>
        <v>0</v>
      </c>
      <c r="G164" s="105">
        <f t="shared" si="7"/>
        <v>0</v>
      </c>
      <c r="H164" s="105">
        <f t="shared" si="7"/>
        <v>0</v>
      </c>
      <c r="I164" s="105">
        <f t="shared" si="7"/>
        <v>0</v>
      </c>
    </row>
    <row r="165" spans="1:9" s="12" customFormat="1" hidden="1" x14ac:dyDescent="0.2">
      <c r="A165" s="83">
        <v>0</v>
      </c>
      <c r="B165" s="79" t="s">
        <v>55</v>
      </c>
      <c r="C165" s="102">
        <v>801</v>
      </c>
      <c r="D165" s="103" t="s">
        <v>100</v>
      </c>
      <c r="E165" s="104">
        <v>620</v>
      </c>
      <c r="F165" s="105"/>
      <c r="G165" s="105"/>
      <c r="H165" s="105"/>
      <c r="I165" s="105"/>
    </row>
    <row r="166" spans="1:9" ht="76.5" hidden="1" x14ac:dyDescent="0.2">
      <c r="A166" s="83">
        <v>0</v>
      </c>
      <c r="B166" s="79" t="s">
        <v>94</v>
      </c>
      <c r="C166" s="102">
        <v>801</v>
      </c>
      <c r="D166" s="103" t="s">
        <v>101</v>
      </c>
      <c r="E166" s="104">
        <v>0</v>
      </c>
      <c r="F166" s="105">
        <f>F167</f>
        <v>0</v>
      </c>
      <c r="G166" s="105">
        <f>G167</f>
        <v>0</v>
      </c>
      <c r="H166" s="105">
        <f>H167</f>
        <v>0</v>
      </c>
      <c r="I166" s="105">
        <f>I167</f>
        <v>0</v>
      </c>
    </row>
    <row r="167" spans="1:9" ht="68.849999999999994" hidden="1" customHeight="1" x14ac:dyDescent="0.2">
      <c r="A167" s="83">
        <v>0</v>
      </c>
      <c r="B167" s="79" t="s">
        <v>62</v>
      </c>
      <c r="C167" s="102">
        <v>801</v>
      </c>
      <c r="D167" s="103" t="s">
        <v>102</v>
      </c>
      <c r="E167" s="104">
        <v>0</v>
      </c>
      <c r="F167" s="105">
        <f>F170</f>
        <v>0</v>
      </c>
      <c r="G167" s="105">
        <f>G170</f>
        <v>0</v>
      </c>
      <c r="H167" s="105">
        <f>H170</f>
        <v>0</v>
      </c>
      <c r="I167" s="105">
        <f>I170</f>
        <v>0</v>
      </c>
    </row>
    <row r="168" spans="1:9" ht="63.75" hidden="1" x14ac:dyDescent="0.2">
      <c r="A168" s="83">
        <v>0</v>
      </c>
      <c r="B168" s="79" t="s">
        <v>62</v>
      </c>
      <c r="C168" s="102">
        <v>801</v>
      </c>
      <c r="D168" s="103" t="s">
        <v>28</v>
      </c>
      <c r="E168" s="104">
        <v>0</v>
      </c>
      <c r="F168" s="105">
        <v>0</v>
      </c>
      <c r="G168" s="105">
        <v>0</v>
      </c>
      <c r="H168" s="105">
        <v>0</v>
      </c>
      <c r="I168" s="105">
        <v>0</v>
      </c>
    </row>
    <row r="169" spans="1:9" ht="63.75" hidden="1" x14ac:dyDescent="0.2">
      <c r="A169" s="83">
        <v>0</v>
      </c>
      <c r="B169" s="79" t="s">
        <v>62</v>
      </c>
      <c r="C169" s="102">
        <v>801</v>
      </c>
      <c r="D169" s="103" t="s">
        <v>28</v>
      </c>
      <c r="E169" s="104">
        <v>0</v>
      </c>
      <c r="F169" s="105">
        <v>0</v>
      </c>
      <c r="G169" s="105">
        <v>0</v>
      </c>
      <c r="H169" s="105">
        <v>0</v>
      </c>
      <c r="I169" s="105">
        <v>0</v>
      </c>
    </row>
    <row r="170" spans="1:9" ht="51.75" hidden="1" customHeight="1" x14ac:dyDescent="0.2">
      <c r="A170" s="83">
        <v>0</v>
      </c>
      <c r="B170" s="79" t="s">
        <v>63</v>
      </c>
      <c r="C170" s="102">
        <v>801</v>
      </c>
      <c r="D170" s="103" t="s">
        <v>103</v>
      </c>
      <c r="E170" s="104">
        <v>0</v>
      </c>
      <c r="F170" s="105">
        <f t="shared" ref="F170:I171" si="8">F171</f>
        <v>0</v>
      </c>
      <c r="G170" s="105">
        <f t="shared" si="8"/>
        <v>0</v>
      </c>
      <c r="H170" s="105">
        <f t="shared" si="8"/>
        <v>0</v>
      </c>
      <c r="I170" s="105">
        <f t="shared" si="8"/>
        <v>0</v>
      </c>
    </row>
    <row r="171" spans="1:9" ht="37.5" hidden="1" customHeight="1" x14ac:dyDescent="0.2">
      <c r="A171" s="83">
        <v>0</v>
      </c>
      <c r="B171" s="79" t="s">
        <v>54</v>
      </c>
      <c r="C171" s="102">
        <v>801</v>
      </c>
      <c r="D171" s="103" t="s">
        <v>103</v>
      </c>
      <c r="E171" s="104">
        <v>600</v>
      </c>
      <c r="F171" s="105">
        <f t="shared" si="8"/>
        <v>0</v>
      </c>
      <c r="G171" s="105">
        <f t="shared" si="8"/>
        <v>0</v>
      </c>
      <c r="H171" s="105">
        <f t="shared" si="8"/>
        <v>0</v>
      </c>
      <c r="I171" s="105">
        <f t="shared" si="8"/>
        <v>0</v>
      </c>
    </row>
    <row r="172" spans="1:9" s="12" customFormat="1" hidden="1" x14ac:dyDescent="0.2">
      <c r="A172" s="83">
        <v>0</v>
      </c>
      <c r="B172" s="110" t="s">
        <v>55</v>
      </c>
      <c r="C172" s="102">
        <v>801</v>
      </c>
      <c r="D172" s="103" t="s">
        <v>103</v>
      </c>
      <c r="E172" s="104">
        <v>620</v>
      </c>
      <c r="F172" s="105"/>
      <c r="G172" s="105"/>
      <c r="H172" s="105"/>
      <c r="I172" s="105"/>
    </row>
    <row r="173" spans="1:9" s="12" customFormat="1" ht="25.5" hidden="1" x14ac:dyDescent="0.2">
      <c r="A173" s="83"/>
      <c r="B173" s="79" t="s">
        <v>49</v>
      </c>
      <c r="C173" s="102">
        <v>801</v>
      </c>
      <c r="D173" s="103">
        <v>9000000000</v>
      </c>
      <c r="E173" s="104"/>
      <c r="F173" s="105">
        <f>F174</f>
        <v>0</v>
      </c>
      <c r="G173" s="105">
        <f>G174</f>
        <v>0</v>
      </c>
      <c r="H173" s="105">
        <f>H174</f>
        <v>0</v>
      </c>
      <c r="I173" s="105">
        <f>I174</f>
        <v>0</v>
      </c>
    </row>
    <row r="174" spans="1:9" s="12" customFormat="1" ht="76.5" hidden="1" x14ac:dyDescent="0.2">
      <c r="A174" s="83"/>
      <c r="B174" s="79" t="s">
        <v>82</v>
      </c>
      <c r="C174" s="102">
        <v>801</v>
      </c>
      <c r="D174" s="103" t="s">
        <v>88</v>
      </c>
      <c r="E174" s="104"/>
      <c r="F174" s="105">
        <f t="shared" ref="F174:I176" si="9">F175</f>
        <v>0</v>
      </c>
      <c r="G174" s="105">
        <f t="shared" si="9"/>
        <v>0</v>
      </c>
      <c r="H174" s="105">
        <f t="shared" si="9"/>
        <v>0</v>
      </c>
      <c r="I174" s="105">
        <f t="shared" si="9"/>
        <v>0</v>
      </c>
    </row>
    <row r="175" spans="1:9" s="12" customFormat="1" ht="76.5" hidden="1" x14ac:dyDescent="0.2">
      <c r="A175" s="83"/>
      <c r="B175" s="79" t="s">
        <v>121</v>
      </c>
      <c r="C175" s="102">
        <v>801</v>
      </c>
      <c r="D175" s="103" t="s">
        <v>120</v>
      </c>
      <c r="E175" s="104"/>
      <c r="F175" s="105">
        <f t="shared" si="9"/>
        <v>0</v>
      </c>
      <c r="G175" s="105">
        <f t="shared" si="9"/>
        <v>0</v>
      </c>
      <c r="H175" s="105">
        <f t="shared" si="9"/>
        <v>0</v>
      </c>
      <c r="I175" s="105">
        <f t="shared" si="9"/>
        <v>0</v>
      </c>
    </row>
    <row r="176" spans="1:9" s="12" customFormat="1" ht="25.5" hidden="1" x14ac:dyDescent="0.2">
      <c r="A176" s="83"/>
      <c r="B176" s="79" t="s">
        <v>54</v>
      </c>
      <c r="C176" s="102">
        <v>801</v>
      </c>
      <c r="D176" s="103" t="s">
        <v>120</v>
      </c>
      <c r="E176" s="104">
        <v>600</v>
      </c>
      <c r="F176" s="105">
        <f t="shared" si="9"/>
        <v>0</v>
      </c>
      <c r="G176" s="105">
        <f t="shared" si="9"/>
        <v>0</v>
      </c>
      <c r="H176" s="105">
        <f t="shared" si="9"/>
        <v>0</v>
      </c>
      <c r="I176" s="105">
        <f t="shared" si="9"/>
        <v>0</v>
      </c>
    </row>
    <row r="177" spans="1:9" s="12" customFormat="1" hidden="1" x14ac:dyDescent="0.2">
      <c r="A177" s="83"/>
      <c r="B177" s="79" t="s">
        <v>55</v>
      </c>
      <c r="C177" s="102">
        <v>801</v>
      </c>
      <c r="D177" s="103" t="s">
        <v>120</v>
      </c>
      <c r="E177" s="104">
        <v>620</v>
      </c>
      <c r="F177" s="105"/>
      <c r="G177" s="105"/>
      <c r="H177" s="105"/>
      <c r="I177" s="105"/>
    </row>
    <row r="178" spans="1:9" s="13" customFormat="1" hidden="1" x14ac:dyDescent="0.2">
      <c r="A178" s="96"/>
      <c r="B178" s="97" t="s">
        <v>116</v>
      </c>
      <c r="C178" s="98">
        <v>900</v>
      </c>
      <c r="D178" s="99"/>
      <c r="E178" s="100"/>
      <c r="F178" s="101">
        <f>F179</f>
        <v>0</v>
      </c>
      <c r="G178" s="101">
        <f>G179</f>
        <v>0</v>
      </c>
      <c r="H178" s="101">
        <f>H179</f>
        <v>0</v>
      </c>
      <c r="I178" s="101">
        <f>I179</f>
        <v>0</v>
      </c>
    </row>
    <row r="179" spans="1:9" s="13" customFormat="1" ht="0.75" hidden="1" customHeight="1" x14ac:dyDescent="0.2">
      <c r="A179" s="96"/>
      <c r="B179" s="111" t="s">
        <v>117</v>
      </c>
      <c r="C179" s="98">
        <v>909</v>
      </c>
      <c r="D179" s="99"/>
      <c r="E179" s="100"/>
      <c r="F179" s="101">
        <f>F180</f>
        <v>0</v>
      </c>
      <c r="G179" s="101">
        <f t="shared" ref="G179:I180" si="10">G180</f>
        <v>0</v>
      </c>
      <c r="H179" s="101">
        <f>H180</f>
        <v>0</v>
      </c>
      <c r="I179" s="101">
        <f t="shared" si="10"/>
        <v>0</v>
      </c>
    </row>
    <row r="180" spans="1:9" ht="38.25" hidden="1" x14ac:dyDescent="0.2">
      <c r="A180" s="83"/>
      <c r="B180" s="79" t="s">
        <v>105</v>
      </c>
      <c r="C180" s="102">
        <v>909</v>
      </c>
      <c r="D180" s="103">
        <v>900000000</v>
      </c>
      <c r="E180" s="104"/>
      <c r="F180" s="105">
        <f>F181</f>
        <v>0</v>
      </c>
      <c r="G180" s="105">
        <f t="shared" si="10"/>
        <v>0</v>
      </c>
      <c r="H180" s="105">
        <f>H181</f>
        <v>0</v>
      </c>
      <c r="I180" s="105">
        <f t="shared" si="10"/>
        <v>0</v>
      </c>
    </row>
    <row r="181" spans="1:9" ht="63.75" hidden="1" x14ac:dyDescent="0.2">
      <c r="A181" s="83"/>
      <c r="B181" s="79" t="s">
        <v>66</v>
      </c>
      <c r="C181" s="102">
        <v>909</v>
      </c>
      <c r="D181" s="103" t="s">
        <v>29</v>
      </c>
      <c r="E181" s="104"/>
      <c r="F181" s="105">
        <f>F182</f>
        <v>0</v>
      </c>
      <c r="G181" s="105">
        <f>G184</f>
        <v>0</v>
      </c>
      <c r="H181" s="105">
        <f>H182</f>
        <v>0</v>
      </c>
      <c r="I181" s="105">
        <f>I184</f>
        <v>0</v>
      </c>
    </row>
    <row r="182" spans="1:9" ht="38.25" hidden="1" x14ac:dyDescent="0.2">
      <c r="A182" s="83"/>
      <c r="B182" s="79" t="s">
        <v>106</v>
      </c>
      <c r="C182" s="102">
        <v>909</v>
      </c>
      <c r="D182" s="103" t="s">
        <v>92</v>
      </c>
      <c r="E182" s="104"/>
      <c r="F182" s="105">
        <f>F183</f>
        <v>0</v>
      </c>
      <c r="G182" s="105"/>
      <c r="H182" s="105">
        <f>H183</f>
        <v>0</v>
      </c>
      <c r="I182" s="105"/>
    </row>
    <row r="183" spans="1:9" ht="38.25" hidden="1" x14ac:dyDescent="0.2">
      <c r="A183" s="83"/>
      <c r="B183" s="79" t="s">
        <v>89</v>
      </c>
      <c r="C183" s="102">
        <v>909</v>
      </c>
      <c r="D183" s="103" t="s">
        <v>92</v>
      </c>
      <c r="E183" s="104">
        <v>400</v>
      </c>
      <c r="F183" s="105">
        <f>F184</f>
        <v>0</v>
      </c>
      <c r="G183" s="105"/>
      <c r="H183" s="105">
        <f>H184</f>
        <v>0</v>
      </c>
      <c r="I183" s="105"/>
    </row>
    <row r="184" spans="1:9" hidden="1" x14ac:dyDescent="0.2">
      <c r="A184" s="83"/>
      <c r="B184" s="79" t="s">
        <v>90</v>
      </c>
      <c r="C184" s="102">
        <v>909</v>
      </c>
      <c r="D184" s="103" t="s">
        <v>92</v>
      </c>
      <c r="E184" s="104">
        <v>410</v>
      </c>
      <c r="F184" s="105">
        <v>0</v>
      </c>
      <c r="G184" s="105"/>
      <c r="H184" s="105">
        <v>0</v>
      </c>
      <c r="I184" s="105"/>
    </row>
    <row r="185" spans="1:9" ht="0.75" hidden="1" customHeight="1" x14ac:dyDescent="0.2">
      <c r="A185" s="83"/>
      <c r="B185" s="79" t="s">
        <v>126</v>
      </c>
      <c r="C185" s="102">
        <v>801</v>
      </c>
      <c r="D185" s="103">
        <v>900000000</v>
      </c>
      <c r="E185" s="104"/>
      <c r="F185" s="105">
        <f>F186+F190</f>
        <v>0</v>
      </c>
      <c r="G185" s="105">
        <f>G186+G190</f>
        <v>0</v>
      </c>
      <c r="H185" s="105">
        <f>H186+H190</f>
        <v>0</v>
      </c>
      <c r="I185" s="105">
        <f>I186+I190</f>
        <v>0</v>
      </c>
    </row>
    <row r="186" spans="1:9" ht="76.5" hidden="1" x14ac:dyDescent="0.2">
      <c r="A186" s="83"/>
      <c r="B186" s="79" t="s">
        <v>82</v>
      </c>
      <c r="C186" s="102">
        <v>801</v>
      </c>
      <c r="D186" s="103" t="s">
        <v>30</v>
      </c>
      <c r="E186" s="104"/>
      <c r="F186" s="105">
        <f>F187</f>
        <v>0</v>
      </c>
      <c r="G186" s="105">
        <f>G187</f>
        <v>0</v>
      </c>
      <c r="H186" s="105">
        <f>H187</f>
        <v>0</v>
      </c>
      <c r="I186" s="105">
        <f>I187</f>
        <v>0</v>
      </c>
    </row>
    <row r="187" spans="1:9" ht="25.5" hidden="1" x14ac:dyDescent="0.2">
      <c r="A187" s="83"/>
      <c r="B187" s="79" t="s">
        <v>93</v>
      </c>
      <c r="C187" s="102">
        <v>801</v>
      </c>
      <c r="D187" s="103" t="s">
        <v>91</v>
      </c>
      <c r="E187" s="104"/>
      <c r="F187" s="105">
        <f>F188</f>
        <v>0</v>
      </c>
      <c r="G187" s="105">
        <f t="shared" ref="G187:I188" si="11">G188</f>
        <v>0</v>
      </c>
      <c r="H187" s="105">
        <f>H188</f>
        <v>0</v>
      </c>
      <c r="I187" s="105">
        <f t="shared" si="11"/>
        <v>0</v>
      </c>
    </row>
    <row r="188" spans="1:9" ht="38.25" hidden="1" x14ac:dyDescent="0.2">
      <c r="A188" s="83"/>
      <c r="B188" s="112" t="s">
        <v>89</v>
      </c>
      <c r="C188" s="102">
        <v>801</v>
      </c>
      <c r="D188" s="103" t="s">
        <v>91</v>
      </c>
      <c r="E188" s="104">
        <v>400</v>
      </c>
      <c r="F188" s="105">
        <f>F189</f>
        <v>0</v>
      </c>
      <c r="G188" s="105">
        <f t="shared" si="11"/>
        <v>0</v>
      </c>
      <c r="H188" s="105">
        <f>H189</f>
        <v>0</v>
      </c>
      <c r="I188" s="105">
        <f t="shared" si="11"/>
        <v>0</v>
      </c>
    </row>
    <row r="189" spans="1:9" ht="51" hidden="1" x14ac:dyDescent="0.2">
      <c r="A189" s="83"/>
      <c r="B189" s="79" t="s">
        <v>137</v>
      </c>
      <c r="C189" s="102">
        <v>801</v>
      </c>
      <c r="D189" s="103" t="s">
        <v>91</v>
      </c>
      <c r="E189" s="104">
        <v>465</v>
      </c>
      <c r="F189" s="105"/>
      <c r="G189" s="105"/>
      <c r="H189" s="105"/>
      <c r="I189" s="105"/>
    </row>
    <row r="190" spans="1:9" ht="89.25" hidden="1" x14ac:dyDescent="0.2">
      <c r="A190" s="83"/>
      <c r="B190" s="79" t="s">
        <v>59</v>
      </c>
      <c r="C190" s="102">
        <v>801</v>
      </c>
      <c r="D190" s="103" t="s">
        <v>113</v>
      </c>
      <c r="E190" s="104"/>
      <c r="F190" s="105">
        <f>F191</f>
        <v>0</v>
      </c>
      <c r="G190" s="105"/>
      <c r="H190" s="105">
        <f>H191</f>
        <v>0</v>
      </c>
      <c r="I190" s="105"/>
    </row>
    <row r="191" spans="1:9" ht="63.75" hidden="1" x14ac:dyDescent="0.2">
      <c r="A191" s="83"/>
      <c r="B191" s="79" t="s">
        <v>130</v>
      </c>
      <c r="C191" s="102">
        <v>801</v>
      </c>
      <c r="D191" s="103" t="s">
        <v>129</v>
      </c>
      <c r="E191" s="104"/>
      <c r="F191" s="105">
        <f>F192</f>
        <v>0</v>
      </c>
      <c r="G191" s="105"/>
      <c r="H191" s="105">
        <f>H192</f>
        <v>0</v>
      </c>
      <c r="I191" s="105"/>
    </row>
    <row r="192" spans="1:9" ht="38.25" hidden="1" x14ac:dyDescent="0.2">
      <c r="A192" s="83"/>
      <c r="B192" s="112" t="s">
        <v>89</v>
      </c>
      <c r="C192" s="102">
        <v>801</v>
      </c>
      <c r="D192" s="103" t="s">
        <v>129</v>
      </c>
      <c r="E192" s="104">
        <v>400</v>
      </c>
      <c r="F192" s="105"/>
      <c r="G192" s="105"/>
      <c r="H192" s="105"/>
      <c r="I192" s="105"/>
    </row>
    <row r="193" spans="1:9" ht="51" hidden="1" x14ac:dyDescent="0.2">
      <c r="A193" s="83"/>
      <c r="B193" s="79" t="s">
        <v>137</v>
      </c>
      <c r="C193" s="102">
        <v>801</v>
      </c>
      <c r="D193" s="103" t="s">
        <v>129</v>
      </c>
      <c r="E193" s="104">
        <v>465</v>
      </c>
      <c r="F193" s="105"/>
      <c r="G193" s="105"/>
      <c r="H193" s="105"/>
      <c r="I193" s="105"/>
    </row>
    <row r="194" spans="1:9" ht="25.5" customHeight="1" x14ac:dyDescent="0.2">
      <c r="A194" s="83"/>
      <c r="B194" s="79" t="s">
        <v>40</v>
      </c>
      <c r="C194" s="102">
        <v>801</v>
      </c>
      <c r="D194" s="103">
        <v>3400000000</v>
      </c>
      <c r="E194" s="104">
        <v>200</v>
      </c>
      <c r="F194" s="105">
        <f>F195</f>
        <v>2250.989</v>
      </c>
      <c r="G194" s="105"/>
      <c r="H194" s="105">
        <f>H195</f>
        <v>663.24300000000005</v>
      </c>
      <c r="I194" s="105"/>
    </row>
    <row r="195" spans="1:9" ht="30" customHeight="1" x14ac:dyDescent="0.2">
      <c r="A195" s="83"/>
      <c r="B195" s="79" t="s">
        <v>41</v>
      </c>
      <c r="C195" s="102">
        <v>801</v>
      </c>
      <c r="D195" s="103">
        <v>3400000000</v>
      </c>
      <c r="E195" s="104">
        <v>240</v>
      </c>
      <c r="F195" s="105">
        <v>2250.989</v>
      </c>
      <c r="G195" s="105"/>
      <c r="H195" s="105">
        <v>663.24300000000005</v>
      </c>
      <c r="I195" s="105"/>
    </row>
    <row r="196" spans="1:9" x14ac:dyDescent="0.2">
      <c r="A196" s="83"/>
      <c r="B196" s="79" t="s">
        <v>46</v>
      </c>
      <c r="C196" s="102">
        <v>801</v>
      </c>
      <c r="D196" s="103">
        <v>3400000000</v>
      </c>
      <c r="E196" s="104">
        <v>500</v>
      </c>
      <c r="F196" s="105">
        <f>F197</f>
        <v>42.1</v>
      </c>
      <c r="G196" s="105"/>
      <c r="H196" s="105">
        <f>H197</f>
        <v>42.1</v>
      </c>
      <c r="I196" s="105"/>
    </row>
    <row r="197" spans="1:9" x14ac:dyDescent="0.2">
      <c r="A197" s="83"/>
      <c r="B197" s="79" t="s">
        <v>47</v>
      </c>
      <c r="C197" s="102">
        <v>801</v>
      </c>
      <c r="D197" s="103">
        <v>3400000000</v>
      </c>
      <c r="E197" s="104">
        <v>540</v>
      </c>
      <c r="F197" s="105">
        <v>42.1</v>
      </c>
      <c r="G197" s="105"/>
      <c r="H197" s="105">
        <v>42.1</v>
      </c>
      <c r="I197" s="105"/>
    </row>
    <row r="198" spans="1:9" x14ac:dyDescent="0.2">
      <c r="A198" s="83"/>
      <c r="B198" s="79" t="s">
        <v>42</v>
      </c>
      <c r="C198" s="102">
        <v>801</v>
      </c>
      <c r="D198" s="103">
        <v>3400000000</v>
      </c>
      <c r="E198" s="104">
        <v>800</v>
      </c>
      <c r="F198" s="105">
        <f>F199</f>
        <v>19.463999999999999</v>
      </c>
      <c r="G198" s="105"/>
      <c r="H198" s="105">
        <f>H199</f>
        <v>2.2530000000000001</v>
      </c>
      <c r="I198" s="105"/>
    </row>
    <row r="199" spans="1:9" x14ac:dyDescent="0.2">
      <c r="A199" s="83"/>
      <c r="B199" s="79" t="s">
        <v>43</v>
      </c>
      <c r="C199" s="102">
        <v>801</v>
      </c>
      <c r="D199" s="103">
        <v>3400000000</v>
      </c>
      <c r="E199" s="104">
        <v>850</v>
      </c>
      <c r="F199" s="105">
        <v>19.463999999999999</v>
      </c>
      <c r="G199" s="105"/>
      <c r="H199" s="105">
        <v>2.2530000000000001</v>
      </c>
      <c r="I199" s="105"/>
    </row>
    <row r="200" spans="1:9" ht="51" hidden="1" x14ac:dyDescent="0.2">
      <c r="A200" s="83"/>
      <c r="B200" s="79" t="s">
        <v>135</v>
      </c>
      <c r="C200" s="102">
        <v>1006</v>
      </c>
      <c r="D200" s="103">
        <v>4300070000</v>
      </c>
      <c r="E200" s="104"/>
      <c r="F200" s="105">
        <f>F201</f>
        <v>0</v>
      </c>
      <c r="G200" s="105">
        <f>G202</f>
        <v>0</v>
      </c>
      <c r="H200" s="105">
        <f>H201</f>
        <v>0</v>
      </c>
      <c r="I200" s="105">
        <f>I202</f>
        <v>0</v>
      </c>
    </row>
    <row r="201" spans="1:9" ht="51" hidden="1" x14ac:dyDescent="0.2">
      <c r="A201" s="83"/>
      <c r="B201" s="46" t="s">
        <v>134</v>
      </c>
      <c r="C201" s="102">
        <v>1006</v>
      </c>
      <c r="D201" s="103">
        <v>4300074040</v>
      </c>
      <c r="E201" s="104"/>
      <c r="F201" s="105">
        <f>F202</f>
        <v>0</v>
      </c>
      <c r="G201" s="105">
        <f>G202</f>
        <v>0</v>
      </c>
      <c r="H201" s="105">
        <f>H202</f>
        <v>0</v>
      </c>
      <c r="I201" s="105">
        <f>I202</f>
        <v>0</v>
      </c>
    </row>
    <row r="202" spans="1:9" ht="25.5" hidden="1" x14ac:dyDescent="0.2">
      <c r="A202" s="83"/>
      <c r="B202" s="79" t="s">
        <v>54</v>
      </c>
      <c r="C202" s="102">
        <v>1006</v>
      </c>
      <c r="D202" s="103">
        <v>4300074040</v>
      </c>
      <c r="E202" s="104">
        <v>600</v>
      </c>
      <c r="F202" s="105">
        <f>F203</f>
        <v>0</v>
      </c>
      <c r="G202" s="105">
        <f>G203</f>
        <v>0</v>
      </c>
      <c r="H202" s="105">
        <f>H203</f>
        <v>0</v>
      </c>
      <c r="I202" s="105">
        <f>I203</f>
        <v>0</v>
      </c>
    </row>
    <row r="203" spans="1:9" hidden="1" x14ac:dyDescent="0.2">
      <c r="A203" s="83"/>
      <c r="B203" s="79" t="s">
        <v>55</v>
      </c>
      <c r="C203" s="102">
        <v>1006</v>
      </c>
      <c r="D203" s="103">
        <v>4300074040</v>
      </c>
      <c r="E203" s="104">
        <v>620</v>
      </c>
      <c r="F203" s="105"/>
      <c r="G203" s="105"/>
      <c r="H203" s="105"/>
      <c r="I203" s="105"/>
    </row>
    <row r="204" spans="1:9" ht="12.75" customHeight="1" x14ac:dyDescent="0.2">
      <c r="A204" s="83"/>
      <c r="B204" s="97" t="s">
        <v>291</v>
      </c>
      <c r="C204" s="98">
        <v>1003</v>
      </c>
      <c r="D204" s="103"/>
      <c r="E204" s="104"/>
      <c r="F204" s="101">
        <f>F205</f>
        <v>145.85</v>
      </c>
      <c r="G204" s="101"/>
      <c r="H204" s="101">
        <f>H205</f>
        <v>145.85</v>
      </c>
      <c r="I204" s="105"/>
    </row>
    <row r="205" spans="1:9" ht="51" customHeight="1" x14ac:dyDescent="0.2">
      <c r="A205" s="83"/>
      <c r="B205" s="79" t="s">
        <v>296</v>
      </c>
      <c r="C205" s="102">
        <v>1003</v>
      </c>
      <c r="D205" s="103">
        <v>3400000000</v>
      </c>
      <c r="E205" s="104"/>
      <c r="F205" s="105">
        <f>SUM(F208+F206)</f>
        <v>145.85</v>
      </c>
      <c r="G205" s="105"/>
      <c r="H205" s="105">
        <f>SUM(H208+H206)</f>
        <v>145.85</v>
      </c>
      <c r="I205" s="105"/>
    </row>
    <row r="206" spans="1:9" ht="25.5" customHeight="1" x14ac:dyDescent="0.2">
      <c r="A206" s="83"/>
      <c r="B206" s="79" t="s">
        <v>40</v>
      </c>
      <c r="C206" s="102">
        <v>1003</v>
      </c>
      <c r="D206" s="103">
        <v>3400000000</v>
      </c>
      <c r="E206" s="104">
        <v>200</v>
      </c>
      <c r="F206" s="105">
        <f>F207</f>
        <v>145.85</v>
      </c>
      <c r="G206" s="105"/>
      <c r="H206" s="105">
        <f>H207</f>
        <v>145.85</v>
      </c>
      <c r="I206" s="105"/>
    </row>
    <row r="207" spans="1:9" ht="30" customHeight="1" x14ac:dyDescent="0.2">
      <c r="A207" s="83"/>
      <c r="B207" s="79" t="s">
        <v>41</v>
      </c>
      <c r="C207" s="102">
        <v>1003</v>
      </c>
      <c r="D207" s="103">
        <v>3400000000</v>
      </c>
      <c r="E207" s="104">
        <v>240</v>
      </c>
      <c r="F207" s="105">
        <v>145.85</v>
      </c>
      <c r="G207" s="105"/>
      <c r="H207" s="105">
        <v>145.85</v>
      </c>
      <c r="I207" s="105"/>
    </row>
    <row r="208" spans="1:9" ht="12.75" customHeight="1" x14ac:dyDescent="0.2">
      <c r="A208" s="83"/>
      <c r="B208" s="79" t="s">
        <v>292</v>
      </c>
      <c r="C208" s="102">
        <v>1003</v>
      </c>
      <c r="D208" s="103">
        <v>3400000000</v>
      </c>
      <c r="E208" s="104">
        <v>300</v>
      </c>
      <c r="F208" s="105">
        <f>F209</f>
        <v>0</v>
      </c>
      <c r="G208" s="105"/>
      <c r="H208" s="105">
        <f>H209</f>
        <v>0</v>
      </c>
      <c r="I208" s="105"/>
    </row>
    <row r="209" spans="1:9" ht="25.5" customHeight="1" x14ac:dyDescent="0.2">
      <c r="A209" s="83"/>
      <c r="B209" s="79" t="s">
        <v>293</v>
      </c>
      <c r="C209" s="102">
        <v>1003</v>
      </c>
      <c r="D209" s="103">
        <v>3400000000</v>
      </c>
      <c r="E209" s="104">
        <v>320</v>
      </c>
      <c r="F209" s="105">
        <v>0</v>
      </c>
      <c r="G209" s="105"/>
      <c r="H209" s="105">
        <v>0</v>
      </c>
      <c r="I209" s="105"/>
    </row>
    <row r="210" spans="1:9" x14ac:dyDescent="0.2">
      <c r="A210" s="83">
        <v>0</v>
      </c>
      <c r="B210" s="97" t="s">
        <v>70</v>
      </c>
      <c r="C210" s="98">
        <v>1101</v>
      </c>
      <c r="D210" s="99"/>
      <c r="E210" s="100">
        <v>0</v>
      </c>
      <c r="F210" s="101">
        <f>F211</f>
        <v>9.1229999999999993</v>
      </c>
      <c r="G210" s="101">
        <f>G211</f>
        <v>0</v>
      </c>
      <c r="H210" s="101">
        <f>H211</f>
        <v>9.1229999999999993</v>
      </c>
      <c r="I210" s="101">
        <f>I211</f>
        <v>0</v>
      </c>
    </row>
    <row r="211" spans="1:9" ht="54" customHeight="1" x14ac:dyDescent="0.2">
      <c r="A211" s="83">
        <v>0</v>
      </c>
      <c r="B211" s="79" t="s">
        <v>296</v>
      </c>
      <c r="C211" s="102">
        <v>1101</v>
      </c>
      <c r="D211" s="103">
        <v>3400000000</v>
      </c>
      <c r="E211" s="104">
        <v>0</v>
      </c>
      <c r="F211" s="105">
        <f>F217</f>
        <v>9.1229999999999993</v>
      </c>
      <c r="G211" s="105">
        <f>G217</f>
        <v>0</v>
      </c>
      <c r="H211" s="105">
        <f>H217</f>
        <v>9.1229999999999993</v>
      </c>
      <c r="I211" s="105">
        <f>I217</f>
        <v>0</v>
      </c>
    </row>
    <row r="212" spans="1:9" ht="38.25" hidden="1" x14ac:dyDescent="0.2">
      <c r="A212" s="83">
        <v>0</v>
      </c>
      <c r="B212" s="79" t="s">
        <v>61</v>
      </c>
      <c r="C212" s="102">
        <v>1101</v>
      </c>
      <c r="D212" s="103" t="s">
        <v>22</v>
      </c>
      <c r="E212" s="104">
        <v>0</v>
      </c>
      <c r="F212" s="105">
        <v>0</v>
      </c>
      <c r="G212" s="105">
        <v>1</v>
      </c>
      <c r="H212" s="105">
        <v>0</v>
      </c>
      <c r="I212" s="105">
        <v>1</v>
      </c>
    </row>
    <row r="213" spans="1:9" ht="51" hidden="1" x14ac:dyDescent="0.2">
      <c r="A213" s="83">
        <v>0</v>
      </c>
      <c r="B213" s="79" t="s">
        <v>53</v>
      </c>
      <c r="C213" s="102">
        <v>1101</v>
      </c>
      <c r="D213" s="103" t="s">
        <v>32</v>
      </c>
      <c r="E213" s="104">
        <v>0</v>
      </c>
      <c r="F213" s="105">
        <v>0</v>
      </c>
      <c r="G213" s="105">
        <v>0</v>
      </c>
      <c r="H213" s="105">
        <v>0</v>
      </c>
      <c r="I213" s="105">
        <v>0</v>
      </c>
    </row>
    <row r="214" spans="1:9" ht="51" hidden="1" x14ac:dyDescent="0.2">
      <c r="A214" s="83">
        <v>0</v>
      </c>
      <c r="B214" s="79" t="s">
        <v>53</v>
      </c>
      <c r="C214" s="102">
        <v>1101</v>
      </c>
      <c r="D214" s="103" t="s">
        <v>32</v>
      </c>
      <c r="E214" s="104">
        <v>0</v>
      </c>
      <c r="F214" s="105">
        <v>0</v>
      </c>
      <c r="G214" s="105">
        <v>0</v>
      </c>
      <c r="H214" s="105">
        <v>0</v>
      </c>
      <c r="I214" s="105">
        <v>0</v>
      </c>
    </row>
    <row r="215" spans="1:9" ht="51" hidden="1" x14ac:dyDescent="0.2">
      <c r="A215" s="83">
        <v>0</v>
      </c>
      <c r="B215" s="79" t="s">
        <v>53</v>
      </c>
      <c r="C215" s="102">
        <v>1101</v>
      </c>
      <c r="D215" s="103" t="s">
        <v>32</v>
      </c>
      <c r="E215" s="104">
        <v>0</v>
      </c>
      <c r="F215" s="105">
        <v>0</v>
      </c>
      <c r="G215" s="105">
        <v>0</v>
      </c>
      <c r="H215" s="105">
        <v>0</v>
      </c>
      <c r="I215" s="105">
        <v>0</v>
      </c>
    </row>
    <row r="216" spans="1:9" ht="51" hidden="1" x14ac:dyDescent="0.2">
      <c r="A216" s="83">
        <v>0</v>
      </c>
      <c r="B216" s="79" t="s">
        <v>53</v>
      </c>
      <c r="C216" s="102">
        <v>1101</v>
      </c>
      <c r="D216" s="103" t="s">
        <v>32</v>
      </c>
      <c r="E216" s="104">
        <v>0</v>
      </c>
      <c r="F216" s="105">
        <v>0</v>
      </c>
      <c r="G216" s="105">
        <v>0</v>
      </c>
      <c r="H216" s="105">
        <v>0</v>
      </c>
      <c r="I216" s="105">
        <v>0</v>
      </c>
    </row>
    <row r="217" spans="1:9" ht="18" customHeight="1" x14ac:dyDescent="0.2">
      <c r="A217" s="83">
        <v>0</v>
      </c>
      <c r="B217" s="79" t="s">
        <v>46</v>
      </c>
      <c r="C217" s="102">
        <v>1101</v>
      </c>
      <c r="D217" s="103">
        <v>3400000000</v>
      </c>
      <c r="E217" s="104">
        <v>500</v>
      </c>
      <c r="F217" s="105">
        <f>F218</f>
        <v>9.1229999999999993</v>
      </c>
      <c r="G217" s="105">
        <v>0</v>
      </c>
      <c r="H217" s="105">
        <f>H218</f>
        <v>9.1229999999999993</v>
      </c>
      <c r="I217" s="105">
        <v>0</v>
      </c>
    </row>
    <row r="218" spans="1:9" x14ac:dyDescent="0.2">
      <c r="A218" s="83">
        <v>0</v>
      </c>
      <c r="B218" s="79" t="s">
        <v>47</v>
      </c>
      <c r="C218" s="102">
        <v>1101</v>
      </c>
      <c r="D218" s="103">
        <v>3400000000</v>
      </c>
      <c r="E218" s="104">
        <v>540</v>
      </c>
      <c r="F218" s="105">
        <v>9.1229999999999993</v>
      </c>
      <c r="G218" s="105">
        <v>0</v>
      </c>
      <c r="H218" s="105">
        <v>9.1229999999999993</v>
      </c>
      <c r="I218" s="105">
        <v>0</v>
      </c>
    </row>
    <row r="219" spans="1:9" ht="80.25" hidden="1" customHeight="1" x14ac:dyDescent="0.2">
      <c r="A219" s="83"/>
      <c r="B219" s="79" t="s">
        <v>94</v>
      </c>
      <c r="C219" s="102">
        <v>1101</v>
      </c>
      <c r="D219" s="103" t="s">
        <v>95</v>
      </c>
      <c r="E219" s="104"/>
      <c r="F219" s="105" t="e">
        <f>#REF!</f>
        <v>#REF!</v>
      </c>
      <c r="G219" s="105" t="e">
        <f>#REF!</f>
        <v>#REF!</v>
      </c>
      <c r="H219" s="105" t="e">
        <f>#REF!</f>
        <v>#REF!</v>
      </c>
      <c r="I219" s="105" t="e">
        <f>#REF!</f>
        <v>#REF!</v>
      </c>
    </row>
    <row r="220" spans="1:9" ht="63.75" hidden="1" customHeight="1" x14ac:dyDescent="0.2">
      <c r="A220" s="83"/>
      <c r="B220" s="79" t="s">
        <v>62</v>
      </c>
      <c r="C220" s="102">
        <v>1101</v>
      </c>
      <c r="D220" s="103" t="s">
        <v>109</v>
      </c>
      <c r="E220" s="104"/>
      <c r="F220" s="105" t="e">
        <f>#REF!</f>
        <v>#REF!</v>
      </c>
      <c r="G220" s="105" t="e">
        <f>#REF!</f>
        <v>#REF!</v>
      </c>
      <c r="H220" s="105" t="e">
        <f>#REF!</f>
        <v>#REF!</v>
      </c>
      <c r="I220" s="105" t="e">
        <f>#REF!</f>
        <v>#REF!</v>
      </c>
    </row>
    <row r="221" spans="1:9" ht="0.75" hidden="1" customHeight="1" x14ac:dyDescent="0.2">
      <c r="A221" s="83"/>
      <c r="B221" s="79" t="s">
        <v>49</v>
      </c>
      <c r="C221" s="102">
        <v>104</v>
      </c>
      <c r="D221" s="103">
        <v>9000000000</v>
      </c>
      <c r="E221" s="104"/>
      <c r="F221" s="105">
        <f t="shared" ref="F221:I223" si="12">F222</f>
        <v>0</v>
      </c>
      <c r="G221" s="105">
        <f t="shared" si="12"/>
        <v>0</v>
      </c>
      <c r="H221" s="105">
        <f t="shared" si="12"/>
        <v>0</v>
      </c>
      <c r="I221" s="105">
        <f t="shared" si="12"/>
        <v>0</v>
      </c>
    </row>
    <row r="222" spans="1:9" ht="85.5" hidden="1" customHeight="1" x14ac:dyDescent="0.2">
      <c r="A222" s="83"/>
      <c r="B222" s="79" t="s">
        <v>147</v>
      </c>
      <c r="C222" s="102">
        <v>104</v>
      </c>
      <c r="D222" s="103">
        <v>9010000000</v>
      </c>
      <c r="E222" s="104"/>
      <c r="F222" s="105">
        <f t="shared" si="12"/>
        <v>0</v>
      </c>
      <c r="G222" s="105">
        <f t="shared" si="12"/>
        <v>0</v>
      </c>
      <c r="H222" s="105">
        <f t="shared" si="12"/>
        <v>0</v>
      </c>
      <c r="I222" s="105">
        <f t="shared" si="12"/>
        <v>0</v>
      </c>
    </row>
    <row r="223" spans="1:9" ht="65.25" hidden="1" customHeight="1" x14ac:dyDescent="0.2">
      <c r="A223" s="83"/>
      <c r="B223" s="79" t="s">
        <v>38</v>
      </c>
      <c r="C223" s="102">
        <v>104</v>
      </c>
      <c r="D223" s="103">
        <v>9010000000</v>
      </c>
      <c r="E223" s="104">
        <v>100</v>
      </c>
      <c r="F223" s="105">
        <f t="shared" si="12"/>
        <v>0</v>
      </c>
      <c r="G223" s="105">
        <f t="shared" si="12"/>
        <v>0</v>
      </c>
      <c r="H223" s="105">
        <f t="shared" si="12"/>
        <v>0</v>
      </c>
      <c r="I223" s="105">
        <f t="shared" si="12"/>
        <v>0</v>
      </c>
    </row>
    <row r="224" spans="1:9" ht="31.5" hidden="1" customHeight="1" x14ac:dyDescent="0.2">
      <c r="A224" s="83"/>
      <c r="B224" s="79" t="s">
        <v>39</v>
      </c>
      <c r="C224" s="102">
        <v>104</v>
      </c>
      <c r="D224" s="103">
        <v>9010000000</v>
      </c>
      <c r="E224" s="104">
        <v>120</v>
      </c>
      <c r="F224" s="105"/>
      <c r="G224" s="105"/>
      <c r="H224" s="105"/>
      <c r="I224" s="105"/>
    </row>
    <row r="225" spans="1:9" ht="51" hidden="1" x14ac:dyDescent="0.2">
      <c r="A225" s="83">
        <v>0</v>
      </c>
      <c r="B225" s="79" t="s">
        <v>53</v>
      </c>
      <c r="C225" s="102">
        <v>1202</v>
      </c>
      <c r="D225" s="103" t="s">
        <v>33</v>
      </c>
      <c r="E225" s="104">
        <v>0</v>
      </c>
      <c r="F225" s="105">
        <v>0</v>
      </c>
      <c r="G225" s="105">
        <v>0</v>
      </c>
      <c r="H225" s="105">
        <v>0</v>
      </c>
      <c r="I225" s="105">
        <v>0</v>
      </c>
    </row>
    <row r="226" spans="1:9" ht="12.75" customHeight="1" x14ac:dyDescent="0.2">
      <c r="A226" s="255" t="s">
        <v>7</v>
      </c>
      <c r="B226" s="256"/>
      <c r="C226" s="256"/>
      <c r="D226" s="256"/>
      <c r="E226" s="257"/>
      <c r="F226" s="101">
        <f>F14</f>
        <v>10995.762000000001</v>
      </c>
      <c r="G226" s="101">
        <f>G14</f>
        <v>1261.789</v>
      </c>
      <c r="H226" s="101">
        <f>H14</f>
        <v>2726.085</v>
      </c>
      <c r="I226" s="101">
        <f>I14</f>
        <v>140.23500000000001</v>
      </c>
    </row>
    <row r="227" spans="1:9" hidden="1" x14ac:dyDescent="0.2">
      <c r="A227" s="83">
        <v>0</v>
      </c>
      <c r="B227" s="79" t="s">
        <v>76</v>
      </c>
      <c r="C227" s="102">
        <v>0</v>
      </c>
      <c r="D227" s="103">
        <v>0</v>
      </c>
      <c r="E227" s="104">
        <v>0</v>
      </c>
      <c r="F227" s="128"/>
      <c r="G227" s="128"/>
      <c r="H227" s="105">
        <v>0</v>
      </c>
      <c r="I227" s="105">
        <v>0</v>
      </c>
    </row>
    <row r="228" spans="1:9" hidden="1" x14ac:dyDescent="0.2">
      <c r="A228" s="83">
        <v>0</v>
      </c>
      <c r="B228" s="79" t="s">
        <v>76</v>
      </c>
      <c r="C228" s="102">
        <v>0</v>
      </c>
      <c r="D228" s="103">
        <v>0</v>
      </c>
      <c r="E228" s="104">
        <v>0</v>
      </c>
      <c r="F228" s="128"/>
      <c r="G228" s="128"/>
      <c r="H228" s="105">
        <v>0</v>
      </c>
      <c r="I228" s="105">
        <v>0</v>
      </c>
    </row>
    <row r="229" spans="1:9" hidden="1" x14ac:dyDescent="0.2">
      <c r="A229" s="83">
        <v>0</v>
      </c>
      <c r="B229" s="79" t="s">
        <v>76</v>
      </c>
      <c r="C229" s="102">
        <v>0</v>
      </c>
      <c r="D229" s="103">
        <v>0</v>
      </c>
      <c r="E229" s="104">
        <v>0</v>
      </c>
      <c r="F229" s="128"/>
      <c r="G229" s="128"/>
      <c r="H229" s="105">
        <v>0</v>
      </c>
      <c r="I229" s="105">
        <v>0</v>
      </c>
    </row>
    <row r="230" spans="1:9" hidden="1" x14ac:dyDescent="0.2">
      <c r="A230" s="83">
        <v>0</v>
      </c>
      <c r="B230" s="79" t="s">
        <v>76</v>
      </c>
      <c r="C230" s="102">
        <v>0</v>
      </c>
      <c r="D230" s="103">
        <v>0</v>
      </c>
      <c r="E230" s="104">
        <v>0</v>
      </c>
      <c r="F230" s="128"/>
      <c r="G230" s="128"/>
      <c r="H230" s="105">
        <v>0</v>
      </c>
      <c r="I230" s="105">
        <v>0</v>
      </c>
    </row>
    <row r="231" spans="1:9" hidden="1" x14ac:dyDescent="0.2">
      <c r="A231" s="83">
        <v>0</v>
      </c>
      <c r="B231" s="79" t="s">
        <v>76</v>
      </c>
      <c r="C231" s="102">
        <v>0</v>
      </c>
      <c r="D231" s="103">
        <v>0</v>
      </c>
      <c r="E231" s="104">
        <v>0</v>
      </c>
      <c r="F231" s="128"/>
      <c r="G231" s="128"/>
      <c r="H231" s="105">
        <v>0</v>
      </c>
      <c r="I231" s="105">
        <v>0</v>
      </c>
    </row>
    <row r="232" spans="1:9" hidden="1" x14ac:dyDescent="0.2">
      <c r="A232" s="83">
        <v>0</v>
      </c>
      <c r="B232" s="79" t="s">
        <v>76</v>
      </c>
      <c r="C232" s="102">
        <v>0</v>
      </c>
      <c r="D232" s="103">
        <v>0</v>
      </c>
      <c r="E232" s="104">
        <v>0</v>
      </c>
      <c r="F232" s="128"/>
      <c r="G232" s="128"/>
      <c r="H232" s="105">
        <v>0</v>
      </c>
      <c r="I232" s="105">
        <v>0</v>
      </c>
    </row>
    <row r="233" spans="1:9" hidden="1" x14ac:dyDescent="0.2">
      <c r="A233" s="83">
        <v>0</v>
      </c>
      <c r="B233" s="79" t="s">
        <v>76</v>
      </c>
      <c r="C233" s="102">
        <v>0</v>
      </c>
      <c r="D233" s="103">
        <v>0</v>
      </c>
      <c r="E233" s="104">
        <v>0</v>
      </c>
      <c r="F233" s="128"/>
      <c r="G233" s="128"/>
      <c r="H233" s="105">
        <v>0</v>
      </c>
      <c r="I233" s="105">
        <v>0</v>
      </c>
    </row>
    <row r="234" spans="1:9" hidden="1" x14ac:dyDescent="0.2">
      <c r="A234" s="83">
        <v>0</v>
      </c>
      <c r="B234" s="79" t="s">
        <v>76</v>
      </c>
      <c r="C234" s="102">
        <v>0</v>
      </c>
      <c r="D234" s="103">
        <v>0</v>
      </c>
      <c r="E234" s="104">
        <v>0</v>
      </c>
      <c r="F234" s="128"/>
      <c r="G234" s="128"/>
      <c r="H234" s="105">
        <v>0</v>
      </c>
      <c r="I234" s="105">
        <v>0</v>
      </c>
    </row>
    <row r="235" spans="1:9" hidden="1" x14ac:dyDescent="0.2">
      <c r="A235" s="83">
        <v>0</v>
      </c>
      <c r="B235" s="79" t="s">
        <v>76</v>
      </c>
      <c r="C235" s="102">
        <v>0</v>
      </c>
      <c r="D235" s="103">
        <v>0</v>
      </c>
      <c r="E235" s="104">
        <v>0</v>
      </c>
      <c r="F235" s="128"/>
      <c r="G235" s="128"/>
      <c r="H235" s="105">
        <v>0</v>
      </c>
      <c r="I235" s="105">
        <v>0</v>
      </c>
    </row>
    <row r="236" spans="1:9" hidden="1" x14ac:dyDescent="0.2">
      <c r="A236" s="83">
        <v>0</v>
      </c>
      <c r="B236" s="79" t="s">
        <v>76</v>
      </c>
      <c r="C236" s="102">
        <v>0</v>
      </c>
      <c r="D236" s="103">
        <v>0</v>
      </c>
      <c r="E236" s="104">
        <v>0</v>
      </c>
      <c r="F236" s="128"/>
      <c r="G236" s="128"/>
      <c r="H236" s="105">
        <v>0</v>
      </c>
      <c r="I236" s="105">
        <v>0</v>
      </c>
    </row>
    <row r="238" spans="1:9" x14ac:dyDescent="0.2">
      <c r="H238" s="115"/>
      <c r="I238" s="115"/>
    </row>
    <row r="239" spans="1:9" x14ac:dyDescent="0.2">
      <c r="H239" s="115"/>
      <c r="I239" s="115"/>
    </row>
  </sheetData>
  <dataConsolidate link="1"/>
  <mergeCells count="14">
    <mergeCell ref="A8:I8"/>
    <mergeCell ref="H10:I11"/>
    <mergeCell ref="A226:E226"/>
    <mergeCell ref="A10:A12"/>
    <mergeCell ref="B10:B12"/>
    <mergeCell ref="C10:C12"/>
    <mergeCell ref="D10:D12"/>
    <mergeCell ref="E10:E12"/>
    <mergeCell ref="F10:G11"/>
    <mergeCell ref="A1:I1"/>
    <mergeCell ref="A2:I2"/>
    <mergeCell ref="A3:I3"/>
    <mergeCell ref="A4:I4"/>
    <mergeCell ref="A5:I5"/>
  </mergeCells>
  <pageMargins left="0.47244094488188981" right="0.19685039370078741" top="0.19685039370078741" bottom="0.23622047244094491" header="0.31496062992125984" footer="0.23622047244094491"/>
  <pageSetup paperSize="9" scale="78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28</xdr:col>
                <xdr:colOff>457200</xdr:colOff>
                <xdr:row>0</xdr:row>
                <xdr:rowOff>38100</xdr:rowOff>
              </from>
              <to>
                <xdr:col>34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J118"/>
  <sheetViews>
    <sheetView showZeros="0" view="pageBreakPreview" topLeftCell="A11" zoomScaleNormal="100" zoomScaleSheetLayoutView="100" workbookViewId="0">
      <selection activeCell="E12" sqref="E12"/>
    </sheetView>
  </sheetViews>
  <sheetFormatPr defaultColWidth="9.140625" defaultRowHeight="12.75" x14ac:dyDescent="0.2"/>
  <cols>
    <col min="1" max="1" width="6.140625" style="40" bestFit="1" customWidth="1"/>
    <col min="2" max="2" width="61.42578125" style="80" customWidth="1"/>
    <col min="3" max="4" width="12.7109375" style="80" customWidth="1"/>
    <col min="5" max="5" width="13.5703125" style="41" customWidth="1"/>
    <col min="6" max="6" width="12.7109375" style="42" customWidth="1"/>
    <col min="7" max="16384" width="9.140625" style="4"/>
  </cols>
  <sheetData>
    <row r="1" spans="1:8" s="1" customFormat="1" ht="14.25" x14ac:dyDescent="0.2">
      <c r="A1" s="24"/>
      <c r="B1" s="72"/>
      <c r="C1" s="72"/>
      <c r="D1" s="72"/>
      <c r="E1" s="25"/>
      <c r="F1" s="26" t="s">
        <v>254</v>
      </c>
    </row>
    <row r="2" spans="1:8" s="180" customFormat="1" x14ac:dyDescent="0.2">
      <c r="A2" s="231" t="s">
        <v>287</v>
      </c>
      <c r="B2" s="231"/>
      <c r="C2" s="231"/>
      <c r="D2" s="231"/>
      <c r="E2" s="231"/>
      <c r="F2" s="231"/>
    </row>
    <row r="3" spans="1:8" s="180" customFormat="1" x14ac:dyDescent="0.2">
      <c r="A3" s="231" t="s">
        <v>252</v>
      </c>
      <c r="B3" s="231"/>
      <c r="C3" s="231"/>
      <c r="D3" s="231"/>
      <c r="E3" s="231"/>
      <c r="F3" s="231"/>
    </row>
    <row r="4" spans="1:8" s="180" customFormat="1" x14ac:dyDescent="0.2">
      <c r="A4" s="231" t="s">
        <v>288</v>
      </c>
      <c r="B4" s="231"/>
      <c r="C4" s="231"/>
      <c r="D4" s="231"/>
      <c r="E4" s="231"/>
      <c r="F4" s="231"/>
    </row>
    <row r="5" spans="1:8" s="180" customFormat="1" x14ac:dyDescent="0.2">
      <c r="A5" s="231" t="s">
        <v>308</v>
      </c>
      <c r="B5" s="231"/>
      <c r="C5" s="231"/>
      <c r="D5" s="231"/>
      <c r="E5" s="231"/>
      <c r="F5" s="231"/>
    </row>
    <row r="6" spans="1:8" s="1" customFormat="1" ht="14.25" x14ac:dyDescent="0.2">
      <c r="A6" s="24"/>
      <c r="B6" s="72"/>
      <c r="C6" s="72"/>
      <c r="D6" s="72"/>
      <c r="E6" s="25"/>
      <c r="F6" s="26"/>
    </row>
    <row r="7" spans="1:8" s="1" customFormat="1" ht="11.25" hidden="1" customHeight="1" x14ac:dyDescent="0.2">
      <c r="A7" s="43" t="s">
        <v>79</v>
      </c>
      <c r="B7" s="73" t="s">
        <v>8</v>
      </c>
      <c r="C7" s="73"/>
      <c r="D7" s="73"/>
      <c r="E7" s="27">
        <v>0</v>
      </c>
      <c r="F7" s="27">
        <v>0</v>
      </c>
    </row>
    <row r="8" spans="1:8" s="1" customFormat="1" ht="42" customHeight="1" x14ac:dyDescent="0.2">
      <c r="A8" s="271" t="s">
        <v>309</v>
      </c>
      <c r="B8" s="271"/>
      <c r="C8" s="271"/>
      <c r="D8" s="271"/>
      <c r="E8" s="271"/>
      <c r="F8" s="271"/>
    </row>
    <row r="9" spans="1:8" s="1" customFormat="1" ht="13.5" customHeight="1" x14ac:dyDescent="0.2">
      <c r="A9" s="28"/>
      <c r="B9" s="74"/>
      <c r="C9" s="74"/>
      <c r="D9" s="74"/>
      <c r="E9" s="29"/>
      <c r="F9" s="181" t="s">
        <v>171</v>
      </c>
    </row>
    <row r="10" spans="1:8" s="1" customFormat="1" ht="14.25" x14ac:dyDescent="0.2">
      <c r="A10" s="272" t="s">
        <v>2</v>
      </c>
      <c r="B10" s="273" t="s">
        <v>148</v>
      </c>
      <c r="C10" s="265" t="s">
        <v>332</v>
      </c>
      <c r="D10" s="266"/>
      <c r="E10" s="274" t="s">
        <v>333</v>
      </c>
      <c r="F10" s="275"/>
    </row>
    <row r="11" spans="1:8" s="3" customFormat="1" ht="21" customHeight="1" x14ac:dyDescent="0.2">
      <c r="A11" s="272"/>
      <c r="B11" s="273"/>
      <c r="C11" s="267"/>
      <c r="D11" s="268"/>
      <c r="E11" s="276"/>
      <c r="F11" s="277"/>
    </row>
    <row r="12" spans="1:8" s="1" customFormat="1" ht="120" customHeight="1" x14ac:dyDescent="0.2">
      <c r="A12" s="272"/>
      <c r="B12" s="273"/>
      <c r="C12" s="30" t="s">
        <v>5</v>
      </c>
      <c r="D12" s="30" t="s">
        <v>285</v>
      </c>
      <c r="E12" s="30" t="s">
        <v>5</v>
      </c>
      <c r="F12" s="30" t="s">
        <v>285</v>
      </c>
    </row>
    <row r="13" spans="1:8" s="1" customFormat="1" ht="14.25" hidden="1" x14ac:dyDescent="0.2">
      <c r="A13" s="43"/>
      <c r="B13" s="75"/>
      <c r="C13" s="166"/>
      <c r="D13" s="166"/>
      <c r="E13" s="30"/>
      <c r="F13" s="30"/>
    </row>
    <row r="14" spans="1:8" customFormat="1" ht="25.5" customHeight="1" x14ac:dyDescent="0.2">
      <c r="A14" s="31" t="s">
        <v>10</v>
      </c>
      <c r="B14" s="76" t="s">
        <v>34</v>
      </c>
      <c r="C14" s="33">
        <f>C15+C16+C17+C24+C25</f>
        <v>1827.614</v>
      </c>
      <c r="D14" s="33">
        <f>D15+D16+D17+D24+D25</f>
        <v>0</v>
      </c>
      <c r="E14" s="33">
        <f>E15+E16+E17+E24+E25</f>
        <v>316.25099999999998</v>
      </c>
      <c r="F14" s="33">
        <f>F15+F16+F17+F24+F25</f>
        <v>0</v>
      </c>
    </row>
    <row r="15" spans="1:8" s="1" customFormat="1" ht="25.5" x14ac:dyDescent="0.2">
      <c r="A15" s="35">
        <v>102</v>
      </c>
      <c r="B15" s="77" t="s">
        <v>71</v>
      </c>
      <c r="C15" s="36">
        <f>'Ведом прил 2'!F15</f>
        <v>796.93399999999997</v>
      </c>
      <c r="D15" s="36">
        <f>'Ведом прил 2'!G19</f>
        <v>0</v>
      </c>
      <c r="E15" s="36">
        <f>'Ведом прил 2'!H15</f>
        <v>132.339</v>
      </c>
      <c r="F15" s="36">
        <f>'Ведом прил 2'!I19</f>
        <v>0</v>
      </c>
      <c r="G15" s="48"/>
      <c r="H15" s="48"/>
    </row>
    <row r="16" spans="1:8" s="48" customFormat="1" ht="37.5" customHeight="1" x14ac:dyDescent="0.2">
      <c r="A16" s="35">
        <v>104</v>
      </c>
      <c r="B16" s="77" t="s">
        <v>35</v>
      </c>
      <c r="C16" s="36">
        <f>'Ведом прил 2'!F19</f>
        <v>955.38300000000004</v>
      </c>
      <c r="D16" s="36"/>
      <c r="E16" s="36">
        <f>'Ведом прил 2'!H19</f>
        <v>173.90600000000001</v>
      </c>
      <c r="F16" s="36"/>
    </row>
    <row r="17" spans="1:6" s="48" customFormat="1" ht="25.5" x14ac:dyDescent="0.2">
      <c r="A17" s="35">
        <v>106</v>
      </c>
      <c r="B17" s="77" t="s">
        <v>44</v>
      </c>
      <c r="C17" s="36">
        <f>'Ведом прил 2'!F35</f>
        <v>38.433999999999997</v>
      </c>
      <c r="D17" s="36">
        <f>'Ведом прил 2'!G35</f>
        <v>0</v>
      </c>
      <c r="E17" s="36">
        <f>'Ведом прил 2'!H35</f>
        <v>1.143</v>
      </c>
      <c r="F17" s="36">
        <f>'Ведом прил 2'!I35</f>
        <v>0</v>
      </c>
    </row>
    <row r="18" spans="1:6" s="48" customFormat="1" hidden="1" x14ac:dyDescent="0.2">
      <c r="A18" s="35">
        <v>107</v>
      </c>
      <c r="B18" s="77" t="s">
        <v>107</v>
      </c>
      <c r="C18" s="36" t="e">
        <f>C19</f>
        <v>#REF!</v>
      </c>
      <c r="D18" s="36"/>
      <c r="E18" s="36" t="e">
        <f>E19</f>
        <v>#REF!</v>
      </c>
      <c r="F18" s="36"/>
    </row>
    <row r="19" spans="1:6" s="48" customFormat="1" hidden="1" x14ac:dyDescent="0.2">
      <c r="A19" s="35">
        <v>107</v>
      </c>
      <c r="B19" s="77" t="s">
        <v>49</v>
      </c>
      <c r="C19" s="36" t="e">
        <f>C22</f>
        <v>#REF!</v>
      </c>
      <c r="D19" s="36"/>
      <c r="E19" s="36" t="e">
        <f>E22</f>
        <v>#REF!</v>
      </c>
      <c r="F19" s="36"/>
    </row>
    <row r="20" spans="1:6" s="48" customFormat="1" hidden="1" x14ac:dyDescent="0.2">
      <c r="A20" s="35">
        <v>107</v>
      </c>
      <c r="B20" s="77" t="s">
        <v>48</v>
      </c>
      <c r="C20" s="36" t="e">
        <f>C21</f>
        <v>#REF!</v>
      </c>
      <c r="D20" s="36"/>
      <c r="E20" s="36" t="e">
        <f>E21</f>
        <v>#REF!</v>
      </c>
      <c r="F20" s="36"/>
    </row>
    <row r="21" spans="1:6" s="48" customFormat="1" ht="25.5" hidden="1" x14ac:dyDescent="0.2">
      <c r="A21" s="35">
        <v>107</v>
      </c>
      <c r="B21" s="77" t="s">
        <v>110</v>
      </c>
      <c r="C21" s="36" t="e">
        <f>C22</f>
        <v>#REF!</v>
      </c>
      <c r="D21" s="36"/>
      <c r="E21" s="36" t="e">
        <f>E22</f>
        <v>#REF!</v>
      </c>
      <c r="F21" s="36"/>
    </row>
    <row r="22" spans="1:6" s="48" customFormat="1" hidden="1" x14ac:dyDescent="0.2">
      <c r="A22" s="35">
        <v>107</v>
      </c>
      <c r="B22" s="77" t="s">
        <v>42</v>
      </c>
      <c r="C22" s="36" t="e">
        <f>C23</f>
        <v>#REF!</v>
      </c>
      <c r="D22" s="36"/>
      <c r="E22" s="36" t="e">
        <f>E23</f>
        <v>#REF!</v>
      </c>
      <c r="F22" s="36"/>
    </row>
    <row r="23" spans="1:6" s="48" customFormat="1" hidden="1" x14ac:dyDescent="0.2">
      <c r="A23" s="35">
        <v>107</v>
      </c>
      <c r="B23" s="77" t="s">
        <v>108</v>
      </c>
      <c r="C23" s="36" t="e">
        <f>'Ведом прил 2'!#REF!</f>
        <v>#REF!</v>
      </c>
      <c r="D23" s="36"/>
      <c r="E23" s="36" t="e">
        <f>'Ведом прил 2'!#REF!</f>
        <v>#REF!</v>
      </c>
      <c r="F23" s="36"/>
    </row>
    <row r="24" spans="1:6" s="48" customFormat="1" ht="15.75" hidden="1" customHeight="1" x14ac:dyDescent="0.2">
      <c r="A24" s="35">
        <v>111</v>
      </c>
      <c r="B24" s="77" t="s">
        <v>72</v>
      </c>
      <c r="C24" s="36">
        <f>'Ведом прил 2'!F43</f>
        <v>0</v>
      </c>
      <c r="D24" s="36">
        <f>'Ведом прил 2'!G43</f>
        <v>0</v>
      </c>
      <c r="E24" s="36">
        <f>'Ведом прил 2'!H43</f>
        <v>0</v>
      </c>
      <c r="F24" s="36">
        <f>'Ведом прил 2'!I43</f>
        <v>0</v>
      </c>
    </row>
    <row r="25" spans="1:6" s="48" customFormat="1" x14ac:dyDescent="0.2">
      <c r="A25" s="35">
        <v>113</v>
      </c>
      <c r="B25" s="77" t="s">
        <v>50</v>
      </c>
      <c r="C25" s="36">
        <f>'Ведом прил 2'!F48</f>
        <v>36.863</v>
      </c>
      <c r="D25" s="36">
        <f>'Ведом прил 2'!G48</f>
        <v>0</v>
      </c>
      <c r="E25" s="36">
        <f>'Ведом прил 2'!H48</f>
        <v>8.8629999999999995</v>
      </c>
      <c r="F25" s="36">
        <f>'Ведом прил 2'!I48</f>
        <v>0</v>
      </c>
    </row>
    <row r="26" spans="1:6" hidden="1" x14ac:dyDescent="0.2">
      <c r="A26" s="35">
        <v>113</v>
      </c>
      <c r="B26" s="77" t="s">
        <v>49</v>
      </c>
      <c r="C26" s="36" t="e">
        <f>C27+C31</f>
        <v>#REF!</v>
      </c>
      <c r="D26" s="36">
        <f>D27+D31</f>
        <v>0</v>
      </c>
      <c r="E26" s="36" t="e">
        <f>E27+E31</f>
        <v>#REF!</v>
      </c>
      <c r="F26" s="36">
        <f>F27+F31</f>
        <v>0</v>
      </c>
    </row>
    <row r="27" spans="1:6" hidden="1" x14ac:dyDescent="0.2">
      <c r="A27" s="35">
        <v>113</v>
      </c>
      <c r="B27" s="77" t="s">
        <v>52</v>
      </c>
      <c r="C27" s="36" t="e">
        <f>C28</f>
        <v>#REF!</v>
      </c>
      <c r="D27" s="36"/>
      <c r="E27" s="36" t="e">
        <f>E28</f>
        <v>#REF!</v>
      </c>
      <c r="F27" s="36"/>
    </row>
    <row r="28" spans="1:6" ht="25.5" hidden="1" x14ac:dyDescent="0.2">
      <c r="A28" s="35">
        <v>113</v>
      </c>
      <c r="B28" s="77" t="s">
        <v>75</v>
      </c>
      <c r="C28" s="36" t="e">
        <f>C29</f>
        <v>#REF!</v>
      </c>
      <c r="D28" s="36"/>
      <c r="E28" s="36" t="e">
        <f>E29</f>
        <v>#REF!</v>
      </c>
      <c r="F28" s="36"/>
    </row>
    <row r="29" spans="1:6" ht="25.5" hidden="1" x14ac:dyDescent="0.2">
      <c r="A29" s="35">
        <v>113</v>
      </c>
      <c r="B29" s="77" t="s">
        <v>40</v>
      </c>
      <c r="C29" s="36" t="e">
        <f>C30</f>
        <v>#REF!</v>
      </c>
      <c r="D29" s="36"/>
      <c r="E29" s="36" t="e">
        <f>E30</f>
        <v>#REF!</v>
      </c>
      <c r="F29" s="36"/>
    </row>
    <row r="30" spans="1:6" ht="25.5" hidden="1" x14ac:dyDescent="0.2">
      <c r="A30" s="35">
        <v>113</v>
      </c>
      <c r="B30" s="77" t="s">
        <v>41</v>
      </c>
      <c r="C30" s="36" t="e">
        <f>'Ведом прил 2'!F60+'Ведом прил 2'!#REF!</f>
        <v>#REF!</v>
      </c>
      <c r="D30" s="36"/>
      <c r="E30" s="36" t="e">
        <f>'Ведом прил 2'!H60+'Ведом прил 2'!#REF!</f>
        <v>#REF!</v>
      </c>
      <c r="F30" s="36"/>
    </row>
    <row r="31" spans="1:6" hidden="1" x14ac:dyDescent="0.2">
      <c r="A31" s="35">
        <v>113</v>
      </c>
      <c r="B31" s="77" t="s">
        <v>48</v>
      </c>
      <c r="C31" s="36" t="e">
        <f t="shared" ref="C31:F32" si="0">C32</f>
        <v>#REF!</v>
      </c>
      <c r="D31" s="36">
        <f t="shared" si="0"/>
        <v>0</v>
      </c>
      <c r="E31" s="36" t="e">
        <f t="shared" si="0"/>
        <v>#REF!</v>
      </c>
      <c r="F31" s="36">
        <f t="shared" si="0"/>
        <v>0</v>
      </c>
    </row>
    <row r="32" spans="1:6" hidden="1" x14ac:dyDescent="0.2">
      <c r="A32" s="35">
        <v>113</v>
      </c>
      <c r="B32" s="77" t="s">
        <v>42</v>
      </c>
      <c r="C32" s="36" t="e">
        <f t="shared" si="0"/>
        <v>#REF!</v>
      </c>
      <c r="D32" s="36">
        <f t="shared" si="0"/>
        <v>0</v>
      </c>
      <c r="E32" s="36" t="e">
        <f t="shared" si="0"/>
        <v>#REF!</v>
      </c>
      <c r="F32" s="36">
        <f t="shared" si="0"/>
        <v>0</v>
      </c>
    </row>
    <row r="33" spans="1:6" hidden="1" x14ac:dyDescent="0.2">
      <c r="A33" s="35">
        <v>113</v>
      </c>
      <c r="B33" s="77" t="s">
        <v>87</v>
      </c>
      <c r="C33" s="36" t="e">
        <f>'Ведом прил 2'!#REF!</f>
        <v>#REF!</v>
      </c>
      <c r="D33" s="36"/>
      <c r="E33" s="36" t="e">
        <f>'Ведом прил 2'!#REF!</f>
        <v>#REF!</v>
      </c>
      <c r="F33" s="36"/>
    </row>
    <row r="34" spans="1:6" x14ac:dyDescent="0.2">
      <c r="A34" s="31">
        <v>200</v>
      </c>
      <c r="B34" s="76" t="s">
        <v>151</v>
      </c>
      <c r="C34" s="34">
        <f>C35</f>
        <v>137.76000000000002</v>
      </c>
      <c r="D34" s="34">
        <f>D35</f>
        <v>137.76000000000002</v>
      </c>
      <c r="E34" s="34">
        <f>E35</f>
        <v>26.175000000000001</v>
      </c>
      <c r="F34" s="34">
        <f>F35</f>
        <v>26.175000000000001</v>
      </c>
    </row>
    <row r="35" spans="1:6" x14ac:dyDescent="0.2">
      <c r="A35" s="35">
        <v>203</v>
      </c>
      <c r="B35" s="77" t="s">
        <v>149</v>
      </c>
      <c r="C35" s="36">
        <f>'Ведом прил 2'!F61</f>
        <v>137.76000000000002</v>
      </c>
      <c r="D35" s="36">
        <f>'Ведом прил 2'!G61</f>
        <v>137.76000000000002</v>
      </c>
      <c r="E35" s="36">
        <f>'Ведом прил 2'!H61</f>
        <v>26.175000000000001</v>
      </c>
      <c r="F35" s="36">
        <f>'Ведом прил 2'!I61</f>
        <v>26.175000000000001</v>
      </c>
    </row>
    <row r="36" spans="1:6" ht="26.25" customHeight="1" x14ac:dyDescent="0.2">
      <c r="A36" s="31">
        <v>300</v>
      </c>
      <c r="B36" s="76" t="s">
        <v>152</v>
      </c>
      <c r="C36" s="34">
        <f>C37</f>
        <v>55.088999999999999</v>
      </c>
      <c r="D36" s="34">
        <f>D37</f>
        <v>0</v>
      </c>
      <c r="E36" s="34">
        <f>E37</f>
        <v>51.329000000000001</v>
      </c>
      <c r="F36" s="34">
        <f>F37</f>
        <v>0</v>
      </c>
    </row>
    <row r="37" spans="1:6" ht="24" customHeight="1" x14ac:dyDescent="0.2">
      <c r="A37" s="35">
        <v>310</v>
      </c>
      <c r="B37" s="77" t="s">
        <v>150</v>
      </c>
      <c r="C37" s="36">
        <f>'Ведом прил 2'!F67</f>
        <v>55.088999999999999</v>
      </c>
      <c r="D37" s="36">
        <f>'Ведом прил 2'!G67</f>
        <v>0</v>
      </c>
      <c r="E37" s="36">
        <f>'Ведом прил 2'!H67</f>
        <v>51.329000000000001</v>
      </c>
      <c r="F37" s="36">
        <f>'Ведом прил 2'!I67</f>
        <v>0</v>
      </c>
    </row>
    <row r="38" spans="1:6" x14ac:dyDescent="0.2">
      <c r="A38" s="31" t="s">
        <v>17</v>
      </c>
      <c r="B38" s="76" t="s">
        <v>56</v>
      </c>
      <c r="C38" s="34">
        <f>SUM(C39:C40)</f>
        <v>1406.797</v>
      </c>
      <c r="D38" s="34">
        <f>SUM(D39)</f>
        <v>116.875</v>
      </c>
      <c r="E38" s="34">
        <f>SUM(E39:E40)</f>
        <v>171.82599999999999</v>
      </c>
      <c r="F38" s="34">
        <f>SUM(F39)</f>
        <v>0</v>
      </c>
    </row>
    <row r="39" spans="1:6" x14ac:dyDescent="0.2">
      <c r="A39" s="35">
        <v>405</v>
      </c>
      <c r="B39" s="77" t="s">
        <v>301</v>
      </c>
      <c r="C39" s="36">
        <f>SUM('Ведом прил 2'!F73)</f>
        <v>116.875</v>
      </c>
      <c r="D39" s="36">
        <f>SUM('Ведом прил 2'!G73)</f>
        <v>116.875</v>
      </c>
      <c r="E39" s="36">
        <f>SUM('Ведом прил 2'!H73)</f>
        <v>0</v>
      </c>
      <c r="F39" s="36">
        <f>SUM('Ведом прил 2'!I73)</f>
        <v>0</v>
      </c>
    </row>
    <row r="40" spans="1:6" s="48" customFormat="1" x14ac:dyDescent="0.2">
      <c r="A40" s="35">
        <v>409</v>
      </c>
      <c r="B40" s="77" t="s">
        <v>57</v>
      </c>
      <c r="C40" s="36">
        <f>'Ведом прил 2'!F77</f>
        <v>1289.922</v>
      </c>
      <c r="D40" s="36">
        <f>'Ведом прил 2'!G77</f>
        <v>0</v>
      </c>
      <c r="E40" s="36">
        <f>'Ведом прил 2'!H77</f>
        <v>171.82599999999999</v>
      </c>
      <c r="F40" s="36">
        <f>'Ведом прил 2'!I77</f>
        <v>0</v>
      </c>
    </row>
    <row r="41" spans="1:6" x14ac:dyDescent="0.2">
      <c r="A41" s="31" t="s">
        <v>21</v>
      </c>
      <c r="B41" s="76" t="s">
        <v>60</v>
      </c>
      <c r="C41" s="34">
        <f>SUM(C42:C43)</f>
        <v>1709.1100000000001</v>
      </c>
      <c r="D41" s="34">
        <f>D43</f>
        <v>0</v>
      </c>
      <c r="E41" s="34">
        <f>SUM(E42:E43)</f>
        <v>544.78600000000006</v>
      </c>
      <c r="F41" s="34">
        <f>F43</f>
        <v>0</v>
      </c>
    </row>
    <row r="42" spans="1:6" x14ac:dyDescent="0.2">
      <c r="A42" s="35">
        <v>502</v>
      </c>
      <c r="B42" s="77" t="s">
        <v>170</v>
      </c>
      <c r="C42" s="36">
        <f>SUM('Ведом прил 2'!F88)</f>
        <v>888.58199999999999</v>
      </c>
      <c r="D42" s="34"/>
      <c r="E42" s="36">
        <f>SUM('Ведом прил 2'!H88)</f>
        <v>187.13200000000001</v>
      </c>
      <c r="F42" s="34"/>
    </row>
    <row r="43" spans="1:6" s="48" customFormat="1" x14ac:dyDescent="0.2">
      <c r="A43" s="35">
        <v>503</v>
      </c>
      <c r="B43" s="77" t="s">
        <v>85</v>
      </c>
      <c r="C43" s="36">
        <f>'Ведом прил 2'!F93</f>
        <v>820.52800000000002</v>
      </c>
      <c r="D43" s="36">
        <f>'Ведом прил 2'!G93</f>
        <v>0</v>
      </c>
      <c r="E43" s="36">
        <f>'Ведом прил 2'!H93</f>
        <v>357.654</v>
      </c>
      <c r="F43" s="36">
        <f>'Ведом прил 2'!I93</f>
        <v>0</v>
      </c>
    </row>
    <row r="44" spans="1:6" s="48" customFormat="1" ht="0.75" hidden="1" customHeight="1" x14ac:dyDescent="0.2">
      <c r="A44" s="35">
        <v>503</v>
      </c>
      <c r="B44" s="77" t="s">
        <v>84</v>
      </c>
      <c r="C44" s="36" t="e">
        <f>C45+C49+C53</f>
        <v>#REF!</v>
      </c>
      <c r="D44" s="36" t="e">
        <f>D45+D49+D53</f>
        <v>#REF!</v>
      </c>
      <c r="E44" s="36" t="e">
        <f>E45+E49+E53</f>
        <v>#REF!</v>
      </c>
      <c r="F44" s="36" t="e">
        <f>F45+F49+F53</f>
        <v>#REF!</v>
      </c>
    </row>
    <row r="45" spans="1:6" s="48" customFormat="1" ht="51" hidden="1" x14ac:dyDescent="0.2">
      <c r="A45" s="35">
        <v>503</v>
      </c>
      <c r="B45" s="77" t="s">
        <v>66</v>
      </c>
      <c r="C45" s="36" t="e">
        <f t="shared" ref="C45:F47" si="1">C46</f>
        <v>#REF!</v>
      </c>
      <c r="D45" s="36" t="e">
        <f t="shared" si="1"/>
        <v>#REF!</v>
      </c>
      <c r="E45" s="36" t="e">
        <f t="shared" si="1"/>
        <v>#REF!</v>
      </c>
      <c r="F45" s="36" t="e">
        <f t="shared" si="1"/>
        <v>#REF!</v>
      </c>
    </row>
    <row r="46" spans="1:6" s="48" customFormat="1" ht="51" hidden="1" x14ac:dyDescent="0.2">
      <c r="A46" s="35">
        <v>503</v>
      </c>
      <c r="B46" s="77" t="s">
        <v>83</v>
      </c>
      <c r="C46" s="36" t="e">
        <f t="shared" si="1"/>
        <v>#REF!</v>
      </c>
      <c r="D46" s="36" t="e">
        <f t="shared" si="1"/>
        <v>#REF!</v>
      </c>
      <c r="E46" s="36" t="e">
        <f t="shared" si="1"/>
        <v>#REF!</v>
      </c>
      <c r="F46" s="36" t="e">
        <f t="shared" si="1"/>
        <v>#REF!</v>
      </c>
    </row>
    <row r="47" spans="1:6" s="48" customFormat="1" ht="25.5" hidden="1" x14ac:dyDescent="0.2">
      <c r="A47" s="35">
        <v>503</v>
      </c>
      <c r="B47" s="77" t="s">
        <v>40</v>
      </c>
      <c r="C47" s="36" t="e">
        <f t="shared" si="1"/>
        <v>#REF!</v>
      </c>
      <c r="D47" s="36" t="e">
        <f t="shared" si="1"/>
        <v>#REF!</v>
      </c>
      <c r="E47" s="36" t="e">
        <f t="shared" si="1"/>
        <v>#REF!</v>
      </c>
      <c r="F47" s="36" t="e">
        <f t="shared" si="1"/>
        <v>#REF!</v>
      </c>
    </row>
    <row r="48" spans="1:6" s="48" customFormat="1" ht="25.5" hidden="1" x14ac:dyDescent="0.2">
      <c r="A48" s="35">
        <v>503</v>
      </c>
      <c r="B48" s="77" t="s">
        <v>41</v>
      </c>
      <c r="C48" s="36" t="e">
        <f>'Ведом прил 2'!#REF!</f>
        <v>#REF!</v>
      </c>
      <c r="D48" s="36" t="e">
        <f>'Ведом прил 2'!#REF!</f>
        <v>#REF!</v>
      </c>
      <c r="E48" s="36" t="e">
        <f>'Ведом прил 2'!#REF!</f>
        <v>#REF!</v>
      </c>
      <c r="F48" s="36" t="e">
        <f>'Ведом прил 2'!#REF!</f>
        <v>#REF!</v>
      </c>
    </row>
    <row r="49" spans="1:6" s="48" customFormat="1" ht="51" hidden="1" x14ac:dyDescent="0.2">
      <c r="A49" s="35">
        <v>503</v>
      </c>
      <c r="B49" s="77" t="s">
        <v>94</v>
      </c>
      <c r="C49" s="36" t="e">
        <f>C50</f>
        <v>#REF!</v>
      </c>
      <c r="D49" s="36"/>
      <c r="E49" s="36" t="e">
        <f>E50</f>
        <v>#REF!</v>
      </c>
      <c r="F49" s="36"/>
    </row>
    <row r="50" spans="1:6" s="48" customFormat="1" ht="63.75" hidden="1" x14ac:dyDescent="0.2">
      <c r="A50" s="35">
        <v>503</v>
      </c>
      <c r="B50" s="77" t="s">
        <v>112</v>
      </c>
      <c r="C50" s="36" t="e">
        <f>C51</f>
        <v>#REF!</v>
      </c>
      <c r="D50" s="36"/>
      <c r="E50" s="36" t="e">
        <f>E51</f>
        <v>#REF!</v>
      </c>
      <c r="F50" s="36"/>
    </row>
    <row r="51" spans="1:6" s="48" customFormat="1" ht="25.5" hidden="1" x14ac:dyDescent="0.2">
      <c r="A51" s="35">
        <v>503</v>
      </c>
      <c r="B51" s="77" t="s">
        <v>40</v>
      </c>
      <c r="C51" s="36" t="e">
        <f>C52</f>
        <v>#REF!</v>
      </c>
      <c r="D51" s="36"/>
      <c r="E51" s="36" t="e">
        <f>E52</f>
        <v>#REF!</v>
      </c>
      <c r="F51" s="36"/>
    </row>
    <row r="52" spans="1:6" s="48" customFormat="1" ht="25.5" hidden="1" x14ac:dyDescent="0.2">
      <c r="A52" s="35">
        <v>503</v>
      </c>
      <c r="B52" s="77" t="s">
        <v>41</v>
      </c>
      <c r="C52" s="36" t="e">
        <f>'Ведом прил 2'!#REF!</f>
        <v>#REF!</v>
      </c>
      <c r="D52" s="36"/>
      <c r="E52" s="36" t="e">
        <f>'Ведом прил 2'!#REF!</f>
        <v>#REF!</v>
      </c>
      <c r="F52" s="36"/>
    </row>
    <row r="53" spans="1:6" s="48" customFormat="1" ht="38.25" hidden="1" x14ac:dyDescent="0.2">
      <c r="A53" s="35">
        <v>503</v>
      </c>
      <c r="B53" s="77" t="s">
        <v>111</v>
      </c>
      <c r="C53" s="36" t="e">
        <f>C54</f>
        <v>#REF!</v>
      </c>
      <c r="D53" s="36" t="e">
        <f>D54</f>
        <v>#REF!</v>
      </c>
      <c r="E53" s="36" t="e">
        <f>E54</f>
        <v>#REF!</v>
      </c>
      <c r="F53" s="36" t="e">
        <f>F54</f>
        <v>#REF!</v>
      </c>
    </row>
    <row r="54" spans="1:6" s="48" customFormat="1" ht="25.5" hidden="1" x14ac:dyDescent="0.2">
      <c r="A54" s="35">
        <v>503</v>
      </c>
      <c r="B54" s="77" t="s">
        <v>40</v>
      </c>
      <c r="C54" s="36" t="e">
        <f>#REF!</f>
        <v>#REF!</v>
      </c>
      <c r="D54" s="36" t="e">
        <f>#REF!</f>
        <v>#REF!</v>
      </c>
      <c r="E54" s="36" t="e">
        <f>#REF!</f>
        <v>#REF!</v>
      </c>
      <c r="F54" s="36" t="e">
        <f>#REF!</f>
        <v>#REF!</v>
      </c>
    </row>
    <row r="55" spans="1:6" s="49" customFormat="1" hidden="1" x14ac:dyDescent="0.2">
      <c r="A55" s="35">
        <v>503</v>
      </c>
      <c r="B55" s="77" t="s">
        <v>85</v>
      </c>
      <c r="C55" s="36"/>
      <c r="D55" s="36"/>
      <c r="E55" s="36"/>
      <c r="F55" s="36"/>
    </row>
    <row r="56" spans="1:6" hidden="1" x14ac:dyDescent="0.2">
      <c r="A56" s="31">
        <v>600</v>
      </c>
      <c r="B56" s="78" t="s">
        <v>127</v>
      </c>
      <c r="C56" s="34">
        <f>C57+C68</f>
        <v>0</v>
      </c>
      <c r="D56" s="34">
        <f>D57+D68</f>
        <v>0</v>
      </c>
      <c r="E56" s="34">
        <f>E57+E68</f>
        <v>0</v>
      </c>
      <c r="F56" s="34">
        <f>F57+F68</f>
        <v>0</v>
      </c>
    </row>
    <row r="57" spans="1:6" hidden="1" x14ac:dyDescent="0.2">
      <c r="A57" s="31">
        <v>602</v>
      </c>
      <c r="B57" s="78" t="s">
        <v>128</v>
      </c>
      <c r="C57" s="34">
        <f>C58</f>
        <v>0</v>
      </c>
      <c r="D57" s="34">
        <f>D58</f>
        <v>0</v>
      </c>
      <c r="E57" s="34">
        <f>E58</f>
        <v>0</v>
      </c>
      <c r="F57" s="34">
        <f>F58</f>
        <v>0</v>
      </c>
    </row>
    <row r="58" spans="1:6" hidden="1" x14ac:dyDescent="0.2">
      <c r="A58" s="35">
        <v>602</v>
      </c>
      <c r="B58" s="77" t="s">
        <v>49</v>
      </c>
      <c r="C58" s="36">
        <f>C59+C64</f>
        <v>0</v>
      </c>
      <c r="D58" s="36">
        <f>D59+D64</f>
        <v>0</v>
      </c>
      <c r="E58" s="36">
        <f>E59+E64</f>
        <v>0</v>
      </c>
      <c r="F58" s="36">
        <f>F59+F64</f>
        <v>0</v>
      </c>
    </row>
    <row r="59" spans="1:6" ht="25.5" hidden="1" x14ac:dyDescent="0.2">
      <c r="A59" s="35">
        <v>602</v>
      </c>
      <c r="B59" s="77" t="s">
        <v>86</v>
      </c>
      <c r="C59" s="36">
        <f t="shared" ref="C59:F62" si="2">C60</f>
        <v>0</v>
      </c>
      <c r="D59" s="36">
        <f t="shared" si="2"/>
        <v>0</v>
      </c>
      <c r="E59" s="36">
        <f t="shared" si="2"/>
        <v>0</v>
      </c>
      <c r="F59" s="36">
        <f t="shared" si="2"/>
        <v>0</v>
      </c>
    </row>
    <row r="60" spans="1:6" ht="25.5" hidden="1" x14ac:dyDescent="0.2">
      <c r="A60" s="35">
        <v>602</v>
      </c>
      <c r="B60" s="77" t="s">
        <v>119</v>
      </c>
      <c r="C60" s="36">
        <f t="shared" si="2"/>
        <v>0</v>
      </c>
      <c r="D60" s="36">
        <f t="shared" si="2"/>
        <v>0</v>
      </c>
      <c r="E60" s="36">
        <f t="shared" si="2"/>
        <v>0</v>
      </c>
      <c r="F60" s="36">
        <f t="shared" si="2"/>
        <v>0</v>
      </c>
    </row>
    <row r="61" spans="1:6" ht="38.25" hidden="1" x14ac:dyDescent="0.2">
      <c r="A61" s="35">
        <v>602</v>
      </c>
      <c r="B61" s="77" t="s">
        <v>122</v>
      </c>
      <c r="C61" s="36">
        <f t="shared" si="2"/>
        <v>0</v>
      </c>
      <c r="D61" s="36">
        <f t="shared" si="2"/>
        <v>0</v>
      </c>
      <c r="E61" s="36">
        <f t="shared" si="2"/>
        <v>0</v>
      </c>
      <c r="F61" s="36">
        <f t="shared" si="2"/>
        <v>0</v>
      </c>
    </row>
    <row r="62" spans="1:6" ht="25.5" hidden="1" x14ac:dyDescent="0.2">
      <c r="A62" s="35">
        <v>602</v>
      </c>
      <c r="B62" s="77" t="s">
        <v>40</v>
      </c>
      <c r="C62" s="36">
        <f t="shared" si="2"/>
        <v>0</v>
      </c>
      <c r="D62" s="36">
        <f t="shared" si="2"/>
        <v>0</v>
      </c>
      <c r="E62" s="36">
        <f t="shared" si="2"/>
        <v>0</v>
      </c>
      <c r="F62" s="36">
        <f t="shared" si="2"/>
        <v>0</v>
      </c>
    </row>
    <row r="63" spans="1:6" ht="25.5" hidden="1" x14ac:dyDescent="0.2">
      <c r="A63" s="35">
        <v>602</v>
      </c>
      <c r="B63" s="77" t="s">
        <v>41</v>
      </c>
      <c r="C63" s="36">
        <f>'Ведом прил 2'!F113</f>
        <v>0</v>
      </c>
      <c r="D63" s="36">
        <f>'Ведом прил 2'!G113</f>
        <v>0</v>
      </c>
      <c r="E63" s="36">
        <f>'Ведом прил 2'!H113</f>
        <v>0</v>
      </c>
      <c r="F63" s="36">
        <f>'Ведом прил 2'!I113</f>
        <v>0</v>
      </c>
    </row>
    <row r="64" spans="1:6" ht="76.5" hidden="1" x14ac:dyDescent="0.2">
      <c r="A64" s="35">
        <v>602</v>
      </c>
      <c r="B64" s="77" t="s">
        <v>59</v>
      </c>
      <c r="C64" s="36">
        <f>C65</f>
        <v>0</v>
      </c>
      <c r="D64" s="36"/>
      <c r="E64" s="36">
        <f>E65</f>
        <v>0</v>
      </c>
      <c r="F64" s="36"/>
    </row>
    <row r="65" spans="1:6" ht="25.5" hidden="1" x14ac:dyDescent="0.2">
      <c r="A65" s="35">
        <v>602</v>
      </c>
      <c r="B65" s="77" t="s">
        <v>123</v>
      </c>
      <c r="C65" s="36">
        <f>C66</f>
        <v>0</v>
      </c>
      <c r="D65" s="36"/>
      <c r="E65" s="36">
        <f>E66</f>
        <v>0</v>
      </c>
      <c r="F65" s="36"/>
    </row>
    <row r="66" spans="1:6" ht="25.5" hidden="1" x14ac:dyDescent="0.2">
      <c r="A66" s="35">
        <v>602</v>
      </c>
      <c r="B66" s="77" t="s">
        <v>40</v>
      </c>
      <c r="C66" s="36">
        <f>C67</f>
        <v>0</v>
      </c>
      <c r="D66" s="36"/>
      <c r="E66" s="36">
        <f>E67</f>
        <v>0</v>
      </c>
      <c r="F66" s="36"/>
    </row>
    <row r="67" spans="1:6" ht="25.5" hidden="1" x14ac:dyDescent="0.2">
      <c r="A67" s="35">
        <v>602</v>
      </c>
      <c r="B67" s="77" t="s">
        <v>41</v>
      </c>
      <c r="C67" s="36">
        <f>'Ведом прил 2'!F117</f>
        <v>0</v>
      </c>
      <c r="D67" s="36"/>
      <c r="E67" s="36">
        <f>'Ведом прил 2'!H117</f>
        <v>0</v>
      </c>
      <c r="F67" s="36"/>
    </row>
    <row r="68" spans="1:6" s="48" customFormat="1" hidden="1" x14ac:dyDescent="0.2">
      <c r="A68" s="35">
        <v>605</v>
      </c>
      <c r="B68" s="77" t="s">
        <v>133</v>
      </c>
      <c r="C68" s="36">
        <f>'Ведом прил 2'!F118</f>
        <v>0</v>
      </c>
      <c r="D68" s="36">
        <f>'Ведом прил 2'!G118</f>
        <v>0</v>
      </c>
      <c r="E68" s="36">
        <f>'Ведом прил 2'!H118</f>
        <v>0</v>
      </c>
      <c r="F68" s="36">
        <f>'Ведом прил 2'!I118</f>
        <v>0</v>
      </c>
    </row>
    <row r="69" spans="1:6" x14ac:dyDescent="0.2">
      <c r="A69" s="31" t="s">
        <v>13</v>
      </c>
      <c r="B69" s="76" t="s">
        <v>45</v>
      </c>
      <c r="C69" s="34">
        <f>C70+C71</f>
        <v>1014.74</v>
      </c>
      <c r="D69" s="34">
        <f>D70</f>
        <v>1007.154</v>
      </c>
      <c r="E69" s="34">
        <f>E70+E71</f>
        <v>121.646</v>
      </c>
      <c r="F69" s="34">
        <f>F70</f>
        <v>114.06</v>
      </c>
    </row>
    <row r="70" spans="1:6" x14ac:dyDescent="0.2">
      <c r="A70" s="35">
        <v>702</v>
      </c>
      <c r="B70" s="77" t="s">
        <v>157</v>
      </c>
      <c r="C70" s="36">
        <f>'Ведом прил 2'!F126</f>
        <v>1007.154</v>
      </c>
      <c r="D70" s="36">
        <f>'Ведом прил 2'!G126</f>
        <v>1007.154</v>
      </c>
      <c r="E70" s="36">
        <f>'Ведом прил 2'!H126</f>
        <v>114.06</v>
      </c>
      <c r="F70" s="36">
        <f>'Ведом прил 2'!I126</f>
        <v>114.06</v>
      </c>
    </row>
    <row r="71" spans="1:6" s="48" customFormat="1" ht="14.25" customHeight="1" x14ac:dyDescent="0.2">
      <c r="A71" s="35">
        <v>707</v>
      </c>
      <c r="B71" s="77" t="s">
        <v>81</v>
      </c>
      <c r="C71" s="36">
        <f>'Ведом прил 2'!F132</f>
        <v>7.5860000000000003</v>
      </c>
      <c r="D71" s="36">
        <f>'Ведом прил 2'!G132</f>
        <v>0</v>
      </c>
      <c r="E71" s="36">
        <f>'Ведом прил 2'!H132</f>
        <v>7.5860000000000003</v>
      </c>
      <c r="F71" s="36">
        <f>'Ведом прил 2'!I132</f>
        <v>0</v>
      </c>
    </row>
    <row r="72" spans="1:6" x14ac:dyDescent="0.2">
      <c r="A72" s="31" t="s">
        <v>25</v>
      </c>
      <c r="B72" s="76" t="s">
        <v>64</v>
      </c>
      <c r="C72" s="34">
        <f>C73</f>
        <v>4689.6790000000001</v>
      </c>
      <c r="D72" s="34">
        <f>D73</f>
        <v>0</v>
      </c>
      <c r="E72" s="34">
        <f>E73</f>
        <v>1339.0989999999999</v>
      </c>
      <c r="F72" s="34">
        <f>F73</f>
        <v>0</v>
      </c>
    </row>
    <row r="73" spans="1:6" s="48" customFormat="1" x14ac:dyDescent="0.2">
      <c r="A73" s="35">
        <v>801</v>
      </c>
      <c r="B73" s="77" t="s">
        <v>65</v>
      </c>
      <c r="C73" s="36">
        <f>'Ведом прил 2'!F148</f>
        <v>4689.6790000000001</v>
      </c>
      <c r="D73" s="36">
        <f>'Ведом прил 2'!G148</f>
        <v>0</v>
      </c>
      <c r="E73" s="36">
        <f>'Ведом прил 2'!H148</f>
        <v>1339.0989999999999</v>
      </c>
      <c r="F73" s="36">
        <f>'Ведом прил 2'!I148</f>
        <v>0</v>
      </c>
    </row>
    <row r="74" spans="1:6" ht="38.25" hidden="1" x14ac:dyDescent="0.2">
      <c r="A74" s="47">
        <v>1006</v>
      </c>
      <c r="B74" s="77" t="s">
        <v>135</v>
      </c>
      <c r="C74" s="36">
        <f t="shared" ref="C74:F76" si="3">C75</f>
        <v>0</v>
      </c>
      <c r="D74" s="36">
        <f t="shared" si="3"/>
        <v>0</v>
      </c>
      <c r="E74" s="36">
        <f t="shared" si="3"/>
        <v>0</v>
      </c>
      <c r="F74" s="36">
        <f t="shared" si="3"/>
        <v>0</v>
      </c>
    </row>
    <row r="75" spans="1:6" ht="38.25" hidden="1" x14ac:dyDescent="0.2">
      <c r="A75" s="47">
        <v>1006</v>
      </c>
      <c r="B75" s="46" t="s">
        <v>134</v>
      </c>
      <c r="C75" s="36">
        <f t="shared" si="3"/>
        <v>0</v>
      </c>
      <c r="D75" s="36">
        <f t="shared" si="3"/>
        <v>0</v>
      </c>
      <c r="E75" s="36">
        <f t="shared" si="3"/>
        <v>0</v>
      </c>
      <c r="F75" s="36">
        <f t="shared" si="3"/>
        <v>0</v>
      </c>
    </row>
    <row r="76" spans="1:6" ht="25.5" hidden="1" x14ac:dyDescent="0.2">
      <c r="A76" s="47">
        <v>1006</v>
      </c>
      <c r="B76" s="77" t="str">
        <f>'Ведом прил 2'!B202</f>
        <v>Предоставление субсидий бюджетным, автономным учреждениям и иным некоммерческим организациям</v>
      </c>
      <c r="C76" s="36">
        <f t="shared" si="3"/>
        <v>0</v>
      </c>
      <c r="D76" s="36">
        <f t="shared" si="3"/>
        <v>0</v>
      </c>
      <c r="E76" s="36">
        <f t="shared" si="3"/>
        <v>0</v>
      </c>
      <c r="F76" s="36">
        <f t="shared" si="3"/>
        <v>0</v>
      </c>
    </row>
    <row r="77" spans="1:6" hidden="1" x14ac:dyDescent="0.2">
      <c r="A77" s="47">
        <f>'Ведом прил 2'!C203</f>
        <v>1006</v>
      </c>
      <c r="B77" s="77" t="str">
        <f>'Ведом прил 2'!B203</f>
        <v>Субсидии автономным учреждениям</v>
      </c>
      <c r="C77" s="36">
        <f>'Ведом прил 2'!F203</f>
        <v>0</v>
      </c>
      <c r="D77" s="36">
        <f>'Ведом прил 2'!G203</f>
        <v>0</v>
      </c>
      <c r="E77" s="36">
        <f>'Ведом прил 2'!H203</f>
        <v>0</v>
      </c>
      <c r="F77" s="36">
        <f>'Ведом прил 2'!I203</f>
        <v>0</v>
      </c>
    </row>
    <row r="78" spans="1:6" ht="76.5" hidden="1" x14ac:dyDescent="0.2">
      <c r="A78" s="47">
        <v>1006</v>
      </c>
      <c r="B78" s="77" t="s">
        <v>59</v>
      </c>
      <c r="C78" s="36">
        <f>C79</f>
        <v>145.85</v>
      </c>
      <c r="D78" s="36"/>
      <c r="E78" s="36">
        <f>E79</f>
        <v>145.85</v>
      </c>
      <c r="F78" s="36"/>
    </row>
    <row r="79" spans="1:6" ht="25.5" hidden="1" x14ac:dyDescent="0.2">
      <c r="A79" s="47">
        <v>1006</v>
      </c>
      <c r="B79" s="77" t="s">
        <v>136</v>
      </c>
      <c r="C79" s="36">
        <f>C80</f>
        <v>145.85</v>
      </c>
      <c r="D79" s="36"/>
      <c r="E79" s="36">
        <f>E80</f>
        <v>145.85</v>
      </c>
      <c r="F79" s="36"/>
    </row>
    <row r="80" spans="1:6" ht="12" customHeight="1" x14ac:dyDescent="0.2">
      <c r="A80" s="215">
        <v>1000</v>
      </c>
      <c r="B80" s="76" t="s">
        <v>294</v>
      </c>
      <c r="C80" s="34">
        <f>C81</f>
        <v>145.85</v>
      </c>
      <c r="D80" s="34"/>
      <c r="E80" s="34">
        <f>E81</f>
        <v>145.85</v>
      </c>
      <c r="F80" s="34"/>
    </row>
    <row r="81" spans="1:6" ht="15.75" customHeight="1" x14ac:dyDescent="0.2">
      <c r="A81" s="47">
        <v>1003</v>
      </c>
      <c r="B81" s="77" t="s">
        <v>291</v>
      </c>
      <c r="C81" s="36">
        <f>SUM('Ведом прил 2'!F204)</f>
        <v>145.85</v>
      </c>
      <c r="D81" s="36"/>
      <c r="E81" s="36">
        <f>SUM('Ведом прил 2'!H204)</f>
        <v>145.85</v>
      </c>
      <c r="F81" s="36"/>
    </row>
    <row r="82" spans="1:6" x14ac:dyDescent="0.2">
      <c r="A82" s="31" t="s">
        <v>31</v>
      </c>
      <c r="B82" s="76" t="s">
        <v>69</v>
      </c>
      <c r="C82" s="34">
        <f>C83</f>
        <v>9.1229999999999993</v>
      </c>
      <c r="D82" s="34">
        <f>D83</f>
        <v>0</v>
      </c>
      <c r="E82" s="34">
        <f>E83</f>
        <v>9.1229999999999993</v>
      </c>
      <c r="F82" s="34">
        <f>F83</f>
        <v>0</v>
      </c>
    </row>
    <row r="83" spans="1:6" s="48" customFormat="1" x14ac:dyDescent="0.2">
      <c r="A83" s="35">
        <v>1101</v>
      </c>
      <c r="B83" s="77" t="s">
        <v>70</v>
      </c>
      <c r="C83" s="36">
        <f>'Ведом прил 2'!F210</f>
        <v>9.1229999999999993</v>
      </c>
      <c r="D83" s="36">
        <f>'Ведом прил 2'!G210</f>
        <v>0</v>
      </c>
      <c r="E83" s="36">
        <f>'Ведом прил 2'!H210</f>
        <v>9.1229999999999993</v>
      </c>
      <c r="F83" s="36">
        <f>'Ведом прил 2'!I210</f>
        <v>0</v>
      </c>
    </row>
    <row r="84" spans="1:6" ht="56.25" hidden="1" customHeight="1" x14ac:dyDescent="0.2">
      <c r="A84" s="35">
        <v>1101</v>
      </c>
      <c r="B84" s="77" t="s">
        <v>94</v>
      </c>
      <c r="C84" s="36" t="e">
        <f t="shared" ref="C84:F87" si="4">C85</f>
        <v>#REF!</v>
      </c>
      <c r="D84" s="36" t="e">
        <f t="shared" si="4"/>
        <v>#REF!</v>
      </c>
      <c r="E84" s="36" t="e">
        <f t="shared" si="4"/>
        <v>#REF!</v>
      </c>
      <c r="F84" s="36" t="e">
        <f t="shared" si="4"/>
        <v>#REF!</v>
      </c>
    </row>
    <row r="85" spans="1:6" ht="51" hidden="1" x14ac:dyDescent="0.2">
      <c r="A85" s="35">
        <v>1101</v>
      </c>
      <c r="B85" s="77" t="s">
        <v>62</v>
      </c>
      <c r="C85" s="36" t="e">
        <f t="shared" ref="C85:F86" si="5">C86</f>
        <v>#REF!</v>
      </c>
      <c r="D85" s="36" t="e">
        <f t="shared" si="5"/>
        <v>#REF!</v>
      </c>
      <c r="E85" s="36" t="e">
        <f t="shared" si="5"/>
        <v>#REF!</v>
      </c>
      <c r="F85" s="36" t="e">
        <f t="shared" si="5"/>
        <v>#REF!</v>
      </c>
    </row>
    <row r="86" spans="1:6" ht="38.25" hidden="1" x14ac:dyDescent="0.2">
      <c r="A86" s="35">
        <v>1101</v>
      </c>
      <c r="B86" s="77" t="s">
        <v>63</v>
      </c>
      <c r="C86" s="36" t="e">
        <f t="shared" si="5"/>
        <v>#REF!</v>
      </c>
      <c r="D86" s="36" t="e">
        <f t="shared" si="5"/>
        <v>#REF!</v>
      </c>
      <c r="E86" s="36" t="e">
        <f t="shared" si="5"/>
        <v>#REF!</v>
      </c>
      <c r="F86" s="36" t="e">
        <f t="shared" si="5"/>
        <v>#REF!</v>
      </c>
    </row>
    <row r="87" spans="1:6" ht="25.5" hidden="1" x14ac:dyDescent="0.2">
      <c r="A87" s="35">
        <v>1101</v>
      </c>
      <c r="B87" s="77" t="s">
        <v>54</v>
      </c>
      <c r="C87" s="36" t="e">
        <f t="shared" si="4"/>
        <v>#REF!</v>
      </c>
      <c r="D87" s="36" t="e">
        <f t="shared" si="4"/>
        <v>#REF!</v>
      </c>
      <c r="E87" s="36" t="e">
        <f t="shared" si="4"/>
        <v>#REF!</v>
      </c>
      <c r="F87" s="36" t="e">
        <f t="shared" si="4"/>
        <v>#REF!</v>
      </c>
    </row>
    <row r="88" spans="1:6" ht="15" hidden="1" customHeight="1" x14ac:dyDescent="0.2">
      <c r="A88" s="35">
        <v>1101</v>
      </c>
      <c r="B88" s="77" t="s">
        <v>55</v>
      </c>
      <c r="C88" s="36" t="e">
        <f>'Ведом прил 2'!#REF!</f>
        <v>#REF!</v>
      </c>
      <c r="D88" s="36" t="e">
        <f>'Ведом прил 2'!#REF!</f>
        <v>#REF!</v>
      </c>
      <c r="E88" s="36" t="e">
        <f>'Ведом прил 2'!#REF!</f>
        <v>#REF!</v>
      </c>
      <c r="F88" s="36" t="e">
        <f>'Ведом прил 2'!#REF!</f>
        <v>#REF!</v>
      </c>
    </row>
    <row r="89" spans="1:6" ht="1.1499999999999999" hidden="1" customHeight="1" x14ac:dyDescent="0.2">
      <c r="A89" s="35">
        <v>1101</v>
      </c>
      <c r="B89" s="77" t="s">
        <v>105</v>
      </c>
      <c r="C89" s="36" t="e">
        <f>C90+C94</f>
        <v>#REF!</v>
      </c>
      <c r="D89" s="36" t="e">
        <f>D90+D94</f>
        <v>#REF!</v>
      </c>
      <c r="E89" s="36" t="e">
        <f>E90+E94</f>
        <v>#REF!</v>
      </c>
      <c r="F89" s="36" t="e">
        <f>F90+F94</f>
        <v>#REF!</v>
      </c>
    </row>
    <row r="90" spans="1:6" ht="76.5" hidden="1" x14ac:dyDescent="0.2">
      <c r="A90" s="35">
        <v>1101</v>
      </c>
      <c r="B90" s="77" t="s">
        <v>59</v>
      </c>
      <c r="C90" s="36" t="e">
        <f>C91</f>
        <v>#REF!</v>
      </c>
      <c r="D90" s="36"/>
      <c r="E90" s="36" t="e">
        <f>E91</f>
        <v>#REF!</v>
      </c>
      <c r="F90" s="36"/>
    </row>
    <row r="91" spans="1:6" ht="38.25" hidden="1" x14ac:dyDescent="0.2">
      <c r="A91" s="35">
        <v>1101</v>
      </c>
      <c r="B91" s="77" t="s">
        <v>114</v>
      </c>
      <c r="C91" s="36" t="e">
        <f>C92</f>
        <v>#REF!</v>
      </c>
      <c r="D91" s="36"/>
      <c r="E91" s="36" t="e">
        <f>E92</f>
        <v>#REF!</v>
      </c>
      <c r="F91" s="36"/>
    </row>
    <row r="92" spans="1:6" ht="25.5" hidden="1" x14ac:dyDescent="0.2">
      <c r="A92" s="35">
        <v>1101</v>
      </c>
      <c r="B92" s="77" t="s">
        <v>67</v>
      </c>
      <c r="C92" s="36" t="e">
        <f>C93</f>
        <v>#REF!</v>
      </c>
      <c r="D92" s="36"/>
      <c r="E92" s="36" t="e">
        <f>E93</f>
        <v>#REF!</v>
      </c>
      <c r="F92" s="36"/>
    </row>
    <row r="93" spans="1:6" hidden="1" x14ac:dyDescent="0.2">
      <c r="A93" s="35">
        <v>1101</v>
      </c>
      <c r="B93" s="77" t="s">
        <v>68</v>
      </c>
      <c r="C93" s="36" t="e">
        <f>'Ведом прил 2'!#REF!</f>
        <v>#REF!</v>
      </c>
      <c r="D93" s="36"/>
      <c r="E93" s="36" t="e">
        <f>'Ведом прил 2'!#REF!</f>
        <v>#REF!</v>
      </c>
      <c r="F93" s="36"/>
    </row>
    <row r="94" spans="1:6" ht="25.5" hidden="1" x14ac:dyDescent="0.2">
      <c r="A94" s="35">
        <v>1101</v>
      </c>
      <c r="B94" s="77" t="s">
        <v>115</v>
      </c>
      <c r="C94" s="36" t="e">
        <f t="shared" ref="C94:F95" si="6">C95</f>
        <v>#REF!</v>
      </c>
      <c r="D94" s="36" t="e">
        <f t="shared" si="6"/>
        <v>#REF!</v>
      </c>
      <c r="E94" s="36" t="e">
        <f t="shared" si="6"/>
        <v>#REF!</v>
      </c>
      <c r="F94" s="36" t="e">
        <f t="shared" si="6"/>
        <v>#REF!</v>
      </c>
    </row>
    <row r="95" spans="1:6" ht="25.5" hidden="1" x14ac:dyDescent="0.2">
      <c r="A95" s="35">
        <v>1101</v>
      </c>
      <c r="B95" s="77" t="s">
        <v>67</v>
      </c>
      <c r="C95" s="36" t="e">
        <f t="shared" si="6"/>
        <v>#REF!</v>
      </c>
      <c r="D95" s="36" t="e">
        <f t="shared" si="6"/>
        <v>#REF!</v>
      </c>
      <c r="E95" s="36" t="e">
        <f t="shared" si="6"/>
        <v>#REF!</v>
      </c>
      <c r="F95" s="36" t="e">
        <f t="shared" si="6"/>
        <v>#REF!</v>
      </c>
    </row>
    <row r="96" spans="1:6" hidden="1" x14ac:dyDescent="0.2">
      <c r="A96" s="35">
        <v>1101</v>
      </c>
      <c r="B96" s="77" t="s">
        <v>68</v>
      </c>
      <c r="C96" s="36" t="e">
        <f>'Ведом прил 2'!#REF!</f>
        <v>#REF!</v>
      </c>
      <c r="D96" s="36" t="e">
        <f>'Ведом прил 2'!#REF!</f>
        <v>#REF!</v>
      </c>
      <c r="E96" s="36" t="e">
        <f>'Ведом прил 2'!#REF!</f>
        <v>#REF!</v>
      </c>
      <c r="F96" s="36" t="e">
        <f>'Ведом прил 2'!#REF!</f>
        <v>#REF!</v>
      </c>
    </row>
    <row r="97" spans="1:10" ht="12.75" customHeight="1" x14ac:dyDescent="0.2">
      <c r="A97" s="269" t="s">
        <v>7</v>
      </c>
      <c r="B97" s="270"/>
      <c r="C97" s="34">
        <f>SUM(C14+C34+C36+C38+C41+C69+C72+C80+C82)</f>
        <v>10995.762000000001</v>
      </c>
      <c r="D97" s="34">
        <f>D14+D34+D36+D38+D41+D69+D72+D82</f>
        <v>1261.789</v>
      </c>
      <c r="E97" s="34">
        <f>SUM(E14+E34+E36+E38+E41+E69+E72+E80+E82)</f>
        <v>2726.085</v>
      </c>
      <c r="F97" s="34">
        <f>F14+F34+F36+F38+F41+F69+F72+F82</f>
        <v>140.23500000000001</v>
      </c>
    </row>
    <row r="98" spans="1:10" hidden="1" x14ac:dyDescent="0.2">
      <c r="A98" s="35">
        <v>0</v>
      </c>
      <c r="B98" s="77" t="s">
        <v>77</v>
      </c>
      <c r="C98" s="179"/>
      <c r="D98" s="179"/>
      <c r="E98" s="36">
        <v>0</v>
      </c>
      <c r="F98" s="36">
        <v>0</v>
      </c>
    </row>
    <row r="99" spans="1:10" hidden="1" x14ac:dyDescent="0.2">
      <c r="A99" s="35">
        <v>0</v>
      </c>
      <c r="B99" s="77" t="s">
        <v>77</v>
      </c>
      <c r="C99" s="179"/>
      <c r="D99" s="179"/>
      <c r="E99" s="36">
        <v>0</v>
      </c>
      <c r="F99" s="36">
        <v>0</v>
      </c>
    </row>
    <row r="100" spans="1:10" hidden="1" x14ac:dyDescent="0.2">
      <c r="A100" s="35">
        <v>0</v>
      </c>
      <c r="B100" s="77" t="s">
        <v>77</v>
      </c>
      <c r="C100" s="179"/>
      <c r="D100" s="179"/>
      <c r="E100" s="36">
        <v>0</v>
      </c>
      <c r="F100" s="36">
        <v>0</v>
      </c>
    </row>
    <row r="101" spans="1:10" hidden="1" x14ac:dyDescent="0.2">
      <c r="A101" s="35">
        <v>0</v>
      </c>
      <c r="B101" s="77" t="s">
        <v>77</v>
      </c>
      <c r="C101" s="179"/>
      <c r="D101" s="179"/>
      <c r="E101" s="36">
        <v>0</v>
      </c>
      <c r="F101" s="36">
        <v>0</v>
      </c>
    </row>
    <row r="102" spans="1:10" hidden="1" x14ac:dyDescent="0.2">
      <c r="A102" s="35">
        <v>0</v>
      </c>
      <c r="B102" s="77" t="s">
        <v>77</v>
      </c>
      <c r="C102" s="179"/>
      <c r="D102" s="179"/>
      <c r="E102" s="36">
        <v>0</v>
      </c>
      <c r="F102" s="36">
        <v>0</v>
      </c>
    </row>
    <row r="103" spans="1:10" hidden="1" x14ac:dyDescent="0.2">
      <c r="A103" s="35">
        <v>0</v>
      </c>
      <c r="B103" s="77" t="s">
        <v>77</v>
      </c>
      <c r="C103" s="179"/>
      <c r="D103" s="179"/>
      <c r="E103" s="36">
        <v>0</v>
      </c>
      <c r="F103" s="36">
        <v>0</v>
      </c>
    </row>
    <row r="104" spans="1:10" hidden="1" x14ac:dyDescent="0.2">
      <c r="A104" s="35">
        <v>0</v>
      </c>
      <c r="B104" s="77" t="s">
        <v>77</v>
      </c>
      <c r="C104" s="179"/>
      <c r="D104" s="179"/>
      <c r="E104" s="36">
        <v>0</v>
      </c>
      <c r="F104" s="36">
        <v>0</v>
      </c>
    </row>
    <row r="105" spans="1:10" hidden="1" x14ac:dyDescent="0.2">
      <c r="A105" s="35">
        <v>0</v>
      </c>
      <c r="B105" s="77" t="s">
        <v>77</v>
      </c>
      <c r="C105" s="179"/>
      <c r="D105" s="179"/>
      <c r="E105" s="36">
        <v>0</v>
      </c>
      <c r="F105" s="36">
        <v>0</v>
      </c>
    </row>
    <row r="106" spans="1:10" hidden="1" x14ac:dyDescent="0.2">
      <c r="A106" s="35">
        <v>0</v>
      </c>
      <c r="B106" s="77" t="s">
        <v>77</v>
      </c>
      <c r="C106" s="179"/>
      <c r="D106" s="179"/>
      <c r="E106" s="36">
        <v>0</v>
      </c>
      <c r="F106" s="36">
        <v>0</v>
      </c>
    </row>
    <row r="107" spans="1:10" hidden="1" x14ac:dyDescent="0.2">
      <c r="A107" s="35">
        <v>0</v>
      </c>
      <c r="B107" s="77" t="s">
        <v>77</v>
      </c>
      <c r="C107" s="179"/>
      <c r="D107" s="179"/>
      <c r="E107" s="36">
        <v>0</v>
      </c>
      <c r="F107" s="36">
        <v>0</v>
      </c>
    </row>
    <row r="108" spans="1:10" hidden="1" x14ac:dyDescent="0.2">
      <c r="A108" s="35">
        <v>0</v>
      </c>
      <c r="B108" s="77" t="s">
        <v>77</v>
      </c>
      <c r="C108" s="179"/>
      <c r="D108" s="179"/>
      <c r="E108" s="36">
        <v>0</v>
      </c>
      <c r="F108" s="36">
        <v>0</v>
      </c>
    </row>
    <row r="109" spans="1:10" x14ac:dyDescent="0.2">
      <c r="E109" s="60"/>
    </row>
    <row r="111" spans="1:10" s="10" customFormat="1" ht="71.650000000000006" customHeight="1" x14ac:dyDescent="0.2">
      <c r="A111" s="37"/>
      <c r="B111" s="81"/>
      <c r="C111" s="81"/>
      <c r="D111" s="81"/>
      <c r="E111" s="38"/>
      <c r="F111" s="39"/>
      <c r="J111" s="4"/>
    </row>
    <row r="112" spans="1:10" s="10" customFormat="1" x14ac:dyDescent="0.2">
      <c r="A112" s="37"/>
      <c r="B112" s="81"/>
      <c r="C112" s="81"/>
      <c r="D112" s="81"/>
      <c r="E112" s="38"/>
      <c r="F112" s="39"/>
      <c r="J112" s="4"/>
    </row>
    <row r="113" spans="1:10" s="10" customFormat="1" x14ac:dyDescent="0.2">
      <c r="A113" s="37"/>
      <c r="B113" s="81"/>
      <c r="C113" s="81"/>
      <c r="D113" s="81"/>
      <c r="E113" s="38"/>
      <c r="F113" s="39"/>
    </row>
    <row r="114" spans="1:10" s="10" customFormat="1" x14ac:dyDescent="0.2">
      <c r="A114" s="37"/>
      <c r="B114" s="81"/>
      <c r="C114" s="81"/>
      <c r="D114" s="81"/>
      <c r="E114" s="38"/>
      <c r="F114" s="39"/>
    </row>
    <row r="115" spans="1:10" s="10" customFormat="1" x14ac:dyDescent="0.2">
      <c r="A115" s="37"/>
      <c r="B115" s="81"/>
      <c r="C115" s="81"/>
      <c r="D115" s="81"/>
      <c r="E115" s="38"/>
      <c r="F115" s="39"/>
    </row>
    <row r="116" spans="1:10" x14ac:dyDescent="0.2">
      <c r="B116" s="82"/>
      <c r="C116" s="82"/>
      <c r="D116" s="82"/>
      <c r="J116" s="10"/>
    </row>
    <row r="117" spans="1:10" x14ac:dyDescent="0.2">
      <c r="B117" s="82"/>
      <c r="C117" s="82"/>
      <c r="D117" s="82"/>
      <c r="J117" s="10"/>
    </row>
    <row r="118" spans="1:10" x14ac:dyDescent="0.2">
      <c r="B118" s="82"/>
      <c r="C118" s="82"/>
      <c r="D118" s="82"/>
    </row>
  </sheetData>
  <sheetProtection selectLockedCells="1" selectUnlockedCells="1"/>
  <mergeCells count="10">
    <mergeCell ref="A97:B97"/>
    <mergeCell ref="A8:F8"/>
    <mergeCell ref="A10:A12"/>
    <mergeCell ref="B10:B12"/>
    <mergeCell ref="E10:F11"/>
    <mergeCell ref="A2:F2"/>
    <mergeCell ref="A3:F3"/>
    <mergeCell ref="A4:F4"/>
    <mergeCell ref="A5:F5"/>
    <mergeCell ref="C10:D11"/>
  </mergeCells>
  <pageMargins left="0.59055118110236227" right="0.39370078740157483" top="0.59055118110236227" bottom="0.59055118110236227" header="0" footer="0"/>
  <pageSetup paperSize="9" scale="79" firstPageNumber="0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22</xdr:col>
                <xdr:colOff>0</xdr:colOff>
                <xdr:row>1</xdr:row>
                <xdr:rowOff>0</xdr:rowOff>
              </from>
              <to>
                <xdr:col>27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E125"/>
  <sheetViews>
    <sheetView view="pageBreakPreview" zoomScaleSheetLayoutView="100" workbookViewId="0">
      <selection activeCell="E14" sqref="E14"/>
    </sheetView>
  </sheetViews>
  <sheetFormatPr defaultColWidth="9.140625" defaultRowHeight="12.75" x14ac:dyDescent="0.2"/>
  <cols>
    <col min="1" max="1" width="7.85546875" style="22" customWidth="1"/>
    <col min="2" max="2" width="29.28515625" style="22" customWidth="1"/>
    <col min="3" max="3" width="51.28515625" style="22" customWidth="1"/>
    <col min="4" max="4" width="12.28515625" style="71" customWidth="1"/>
    <col min="5" max="5" width="14.7109375" style="23" customWidth="1"/>
    <col min="6" max="6" width="12.5703125" style="5" customWidth="1"/>
    <col min="7" max="7" width="14.7109375" style="5" customWidth="1"/>
    <col min="8" max="16384" width="9.140625" style="5"/>
  </cols>
  <sheetData>
    <row r="1" spans="1:5" customFormat="1" x14ac:dyDescent="0.2">
      <c r="A1" s="231" t="s">
        <v>255</v>
      </c>
      <c r="B1" s="231"/>
      <c r="C1" s="231"/>
      <c r="D1" s="231"/>
      <c r="E1" s="231"/>
    </row>
    <row r="2" spans="1:5" customFormat="1" x14ac:dyDescent="0.2">
      <c r="A2" s="231" t="s">
        <v>289</v>
      </c>
      <c r="B2" s="231"/>
      <c r="C2" s="231"/>
      <c r="D2" s="231"/>
      <c r="E2" s="231"/>
    </row>
    <row r="3" spans="1:5" customFormat="1" x14ac:dyDescent="0.2">
      <c r="A3" s="231" t="s">
        <v>290</v>
      </c>
      <c r="B3" s="231"/>
      <c r="C3" s="231"/>
      <c r="D3" s="231"/>
      <c r="E3" s="231"/>
    </row>
    <row r="4" spans="1:5" customFormat="1" ht="12.75" customHeight="1" x14ac:dyDescent="0.2">
      <c r="A4" s="231" t="s">
        <v>308</v>
      </c>
      <c r="B4" s="231"/>
      <c r="C4" s="231"/>
      <c r="D4" s="231"/>
      <c r="E4" s="231"/>
    </row>
    <row r="5" spans="1:5" customFormat="1" ht="16.5" customHeight="1" x14ac:dyDescent="0.2">
      <c r="A5" s="231"/>
      <c r="B5" s="231"/>
      <c r="C5" s="231"/>
      <c r="D5" s="231"/>
      <c r="E5" s="231"/>
    </row>
    <row r="6" spans="1:5" customFormat="1" ht="13.5" customHeight="1" x14ac:dyDescent="0.2">
      <c r="A6" s="138"/>
      <c r="B6" s="138"/>
      <c r="C6" s="138"/>
      <c r="D6" s="138"/>
    </row>
    <row r="7" spans="1:5" customFormat="1" ht="30.75" customHeight="1" x14ac:dyDescent="0.2">
      <c r="A7" s="242" t="s">
        <v>310</v>
      </c>
      <c r="B7" s="242"/>
      <c r="C7" s="242"/>
      <c r="D7" s="242"/>
      <c r="E7" s="242"/>
    </row>
    <row r="8" spans="1:5" customFormat="1" ht="12" customHeight="1" x14ac:dyDescent="0.2">
      <c r="A8" s="88"/>
      <c r="B8" s="89"/>
      <c r="C8" s="90"/>
      <c r="D8" s="138"/>
      <c r="E8" s="140" t="s">
        <v>171</v>
      </c>
    </row>
    <row r="9" spans="1:5" customFormat="1" ht="17.25" customHeight="1" x14ac:dyDescent="0.2">
      <c r="A9" s="258" t="s">
        <v>172</v>
      </c>
      <c r="B9" s="259" t="s">
        <v>173</v>
      </c>
      <c r="C9" s="260" t="s">
        <v>174</v>
      </c>
      <c r="D9" s="278" t="s">
        <v>175</v>
      </c>
      <c r="E9" s="278"/>
    </row>
    <row r="10" spans="1:5" customFormat="1" ht="24" customHeight="1" x14ac:dyDescent="0.2">
      <c r="A10" s="258"/>
      <c r="B10" s="259"/>
      <c r="C10" s="260"/>
      <c r="D10" s="251" t="s">
        <v>265</v>
      </c>
      <c r="E10" s="279" t="s">
        <v>266</v>
      </c>
    </row>
    <row r="11" spans="1:5" customFormat="1" ht="21" customHeight="1" x14ac:dyDescent="0.2">
      <c r="A11" s="258"/>
      <c r="B11" s="259"/>
      <c r="C11" s="260"/>
      <c r="D11" s="253"/>
      <c r="E11" s="280"/>
    </row>
    <row r="12" spans="1:5" customFormat="1" hidden="1" x14ac:dyDescent="0.2">
      <c r="A12" s="92"/>
      <c r="B12" s="93"/>
      <c r="C12" s="94" t="s">
        <v>6</v>
      </c>
      <c r="D12" s="187"/>
      <c r="E12" s="141"/>
    </row>
    <row r="13" spans="1:5" s="13" customFormat="1" ht="39.75" customHeight="1" x14ac:dyDescent="0.2">
      <c r="A13" s="193">
        <v>532</v>
      </c>
      <c r="B13" s="211" t="s">
        <v>177</v>
      </c>
      <c r="C13" s="212" t="s">
        <v>178</v>
      </c>
      <c r="D13" s="155" t="s">
        <v>329</v>
      </c>
      <c r="E13" s="156" t="s">
        <v>330</v>
      </c>
    </row>
    <row r="14" spans="1:5" customFormat="1" ht="43.5" customHeight="1" x14ac:dyDescent="0.2">
      <c r="A14" s="83">
        <v>532</v>
      </c>
      <c r="B14" s="142" t="s">
        <v>179</v>
      </c>
      <c r="C14" s="143" t="s">
        <v>180</v>
      </c>
      <c r="D14" s="144" t="s">
        <v>176</v>
      </c>
      <c r="E14" s="188" t="s">
        <v>176</v>
      </c>
    </row>
    <row r="15" spans="1:5" customFormat="1" ht="42.75" customHeight="1" x14ac:dyDescent="0.2">
      <c r="A15" s="83">
        <v>532</v>
      </c>
      <c r="B15" s="145" t="s">
        <v>181</v>
      </c>
      <c r="C15" s="146" t="s">
        <v>182</v>
      </c>
      <c r="D15" s="147" t="s">
        <v>176</v>
      </c>
      <c r="E15" s="148" t="s">
        <v>176</v>
      </c>
    </row>
    <row r="16" spans="1:5" customFormat="1" ht="42.75" customHeight="1" x14ac:dyDescent="0.2">
      <c r="A16" s="83">
        <v>532</v>
      </c>
      <c r="B16" s="149" t="s">
        <v>183</v>
      </c>
      <c r="C16" s="150" t="s">
        <v>184</v>
      </c>
      <c r="D16" s="147" t="s">
        <v>176</v>
      </c>
      <c r="E16" s="148" t="s">
        <v>176</v>
      </c>
    </row>
    <row r="17" spans="1:5" customFormat="1" ht="42.75" customHeight="1" x14ac:dyDescent="0.2">
      <c r="A17" s="83">
        <v>532</v>
      </c>
      <c r="B17" s="151" t="s">
        <v>185</v>
      </c>
      <c r="C17" s="152" t="s">
        <v>186</v>
      </c>
      <c r="D17" s="147" t="s">
        <v>176</v>
      </c>
      <c r="E17" s="148" t="s">
        <v>176</v>
      </c>
    </row>
    <row r="18" spans="1:5" customFormat="1" ht="42.75" customHeight="1" x14ac:dyDescent="0.2">
      <c r="A18" s="83">
        <v>532</v>
      </c>
      <c r="B18" s="149" t="s">
        <v>187</v>
      </c>
      <c r="C18" s="150" t="s">
        <v>188</v>
      </c>
      <c r="D18" s="147" t="s">
        <v>176</v>
      </c>
      <c r="E18" s="148" t="s">
        <v>176</v>
      </c>
    </row>
    <row r="19" spans="1:5" customFormat="1" ht="28.5" customHeight="1" x14ac:dyDescent="0.2">
      <c r="A19" s="139">
        <v>532</v>
      </c>
      <c r="B19" s="153" t="s">
        <v>189</v>
      </c>
      <c r="C19" s="154" t="s">
        <v>190</v>
      </c>
      <c r="D19" s="155" t="s">
        <v>176</v>
      </c>
      <c r="E19" s="156" t="s">
        <v>176</v>
      </c>
    </row>
    <row r="20" spans="1:5" customFormat="1" ht="27" customHeight="1" x14ac:dyDescent="0.2">
      <c r="A20" s="83">
        <v>532</v>
      </c>
      <c r="B20" s="149" t="s">
        <v>191</v>
      </c>
      <c r="C20" s="150" t="s">
        <v>192</v>
      </c>
      <c r="D20" s="147" t="s">
        <v>176</v>
      </c>
      <c r="E20" s="148" t="s">
        <v>176</v>
      </c>
    </row>
    <row r="21" spans="1:5" customFormat="1" ht="42.75" customHeight="1" x14ac:dyDescent="0.2">
      <c r="A21" s="83">
        <v>532</v>
      </c>
      <c r="B21" s="151" t="s">
        <v>193</v>
      </c>
      <c r="C21" s="152" t="s">
        <v>194</v>
      </c>
      <c r="D21" s="147" t="s">
        <v>176</v>
      </c>
      <c r="E21" s="148" t="s">
        <v>176</v>
      </c>
    </row>
    <row r="22" spans="1:5" customFormat="1" ht="29.25" customHeight="1" x14ac:dyDescent="0.2">
      <c r="A22" s="83">
        <v>532</v>
      </c>
      <c r="B22" s="149" t="s">
        <v>195</v>
      </c>
      <c r="C22" s="150" t="s">
        <v>196</v>
      </c>
      <c r="D22" s="147" t="s">
        <v>176</v>
      </c>
      <c r="E22" s="148" t="s">
        <v>176</v>
      </c>
    </row>
    <row r="23" spans="1:5" customFormat="1" ht="46.5" customHeight="1" x14ac:dyDescent="0.2">
      <c r="A23" s="83">
        <v>532</v>
      </c>
      <c r="B23" s="151" t="s">
        <v>197</v>
      </c>
      <c r="C23" s="152" t="s">
        <v>198</v>
      </c>
      <c r="D23" s="147" t="s">
        <v>176</v>
      </c>
      <c r="E23" s="148" t="s">
        <v>176</v>
      </c>
    </row>
    <row r="24" spans="1:5" customFormat="1" ht="29.25" customHeight="1" x14ac:dyDescent="0.2">
      <c r="A24" s="139">
        <v>532</v>
      </c>
      <c r="B24" s="142" t="s">
        <v>199</v>
      </c>
      <c r="C24" s="143" t="s">
        <v>200</v>
      </c>
      <c r="D24" s="144" t="s">
        <v>176</v>
      </c>
      <c r="E24" s="188" t="s">
        <v>176</v>
      </c>
    </row>
    <row r="25" spans="1:5" customFormat="1" ht="46.5" customHeight="1" x14ac:dyDescent="0.2">
      <c r="A25" s="83">
        <v>532</v>
      </c>
      <c r="B25" s="151" t="s">
        <v>201</v>
      </c>
      <c r="C25" s="152" t="s">
        <v>202</v>
      </c>
      <c r="D25" s="147" t="s">
        <v>176</v>
      </c>
      <c r="E25" s="148" t="s">
        <v>176</v>
      </c>
    </row>
    <row r="26" spans="1:5" customFormat="1" ht="46.5" customHeight="1" x14ac:dyDescent="0.2">
      <c r="A26" s="83">
        <v>532</v>
      </c>
      <c r="B26" s="149" t="s">
        <v>203</v>
      </c>
      <c r="C26" s="150" t="s">
        <v>204</v>
      </c>
      <c r="D26" s="147" t="s">
        <v>176</v>
      </c>
      <c r="E26" s="148" t="s">
        <v>176</v>
      </c>
    </row>
    <row r="27" spans="1:5" customFormat="1" ht="46.5" customHeight="1" x14ac:dyDescent="0.2">
      <c r="A27" s="83">
        <v>532</v>
      </c>
      <c r="B27" s="151" t="s">
        <v>205</v>
      </c>
      <c r="C27" s="152" t="s">
        <v>206</v>
      </c>
      <c r="D27" s="147" t="s">
        <v>176</v>
      </c>
      <c r="E27" s="148" t="s">
        <v>176</v>
      </c>
    </row>
    <row r="28" spans="1:5" customFormat="1" ht="46.5" customHeight="1" x14ac:dyDescent="0.2">
      <c r="A28" s="83">
        <v>532</v>
      </c>
      <c r="B28" s="149" t="s">
        <v>207</v>
      </c>
      <c r="C28" s="150" t="s">
        <v>208</v>
      </c>
      <c r="D28" s="147" t="s">
        <v>176</v>
      </c>
      <c r="E28" s="148" t="s">
        <v>176</v>
      </c>
    </row>
    <row r="29" spans="1:5" customFormat="1" ht="46.5" customHeight="1" x14ac:dyDescent="0.2">
      <c r="A29" s="83">
        <v>532</v>
      </c>
      <c r="B29" s="151" t="s">
        <v>209</v>
      </c>
      <c r="C29" s="152" t="s">
        <v>210</v>
      </c>
      <c r="D29" s="147" t="s">
        <v>176</v>
      </c>
      <c r="E29" s="148" t="s">
        <v>176</v>
      </c>
    </row>
    <row r="30" spans="1:5" customFormat="1" ht="33" customHeight="1" x14ac:dyDescent="0.2">
      <c r="A30" s="139">
        <v>532</v>
      </c>
      <c r="B30" s="142" t="s">
        <v>211</v>
      </c>
      <c r="C30" s="143" t="s">
        <v>212</v>
      </c>
      <c r="D30" s="144" t="s">
        <v>329</v>
      </c>
      <c r="E30" s="188" t="s">
        <v>330</v>
      </c>
    </row>
    <row r="31" spans="1:5" customFormat="1" ht="21.75" customHeight="1" x14ac:dyDescent="0.2">
      <c r="A31" s="83">
        <v>532</v>
      </c>
      <c r="B31" s="151" t="s">
        <v>213</v>
      </c>
      <c r="C31" s="152" t="s">
        <v>214</v>
      </c>
      <c r="D31" s="157">
        <f t="shared" ref="D31:E33" si="0">SUM(D32)</f>
        <v>-10945.084000000001</v>
      </c>
      <c r="E31" s="158">
        <f t="shared" si="0"/>
        <v>-2813.4930000000004</v>
      </c>
    </row>
    <row r="32" spans="1:5" customFormat="1" ht="21.75" customHeight="1" x14ac:dyDescent="0.2">
      <c r="A32" s="83">
        <v>532</v>
      </c>
      <c r="B32" s="149" t="s">
        <v>215</v>
      </c>
      <c r="C32" s="150" t="s">
        <v>216</v>
      </c>
      <c r="D32" s="157">
        <f t="shared" si="0"/>
        <v>-10945.084000000001</v>
      </c>
      <c r="E32" s="158">
        <f t="shared" si="0"/>
        <v>-2813.4930000000004</v>
      </c>
    </row>
    <row r="33" spans="1:5" customFormat="1" ht="30.75" customHeight="1" x14ac:dyDescent="0.2">
      <c r="A33" s="83">
        <v>532</v>
      </c>
      <c r="B33" s="151" t="s">
        <v>217</v>
      </c>
      <c r="C33" s="152" t="s">
        <v>218</v>
      </c>
      <c r="D33" s="157">
        <f t="shared" si="0"/>
        <v>-10945.084000000001</v>
      </c>
      <c r="E33" s="158">
        <f t="shared" si="0"/>
        <v>-2813.4930000000004</v>
      </c>
    </row>
    <row r="34" spans="1:5" customFormat="1" ht="30.75" customHeight="1" x14ac:dyDescent="0.2">
      <c r="A34" s="83">
        <v>532</v>
      </c>
      <c r="B34" s="149" t="s">
        <v>219</v>
      </c>
      <c r="C34" s="150" t="s">
        <v>220</v>
      </c>
      <c r="D34" s="157">
        <f>SUM(-'доходы  прил 1'!D8)</f>
        <v>-10945.084000000001</v>
      </c>
      <c r="E34" s="157">
        <f>SUM(-'доходы  прил 1'!E8)</f>
        <v>-2813.4930000000004</v>
      </c>
    </row>
    <row r="35" spans="1:5" customFormat="1" ht="21" customHeight="1" x14ac:dyDescent="0.2">
      <c r="A35" s="83">
        <v>532</v>
      </c>
      <c r="B35" s="151" t="s">
        <v>221</v>
      </c>
      <c r="C35" s="152" t="s">
        <v>222</v>
      </c>
      <c r="D35" s="157">
        <f t="shared" ref="D35:E37" si="1">SUM(D36)</f>
        <v>10995.762000000001</v>
      </c>
      <c r="E35" s="158">
        <f t="shared" si="1"/>
        <v>2726.085</v>
      </c>
    </row>
    <row r="36" spans="1:5" customFormat="1" ht="21" customHeight="1" x14ac:dyDescent="0.2">
      <c r="A36" s="83">
        <v>532</v>
      </c>
      <c r="B36" s="149" t="s">
        <v>223</v>
      </c>
      <c r="C36" s="150" t="s">
        <v>224</v>
      </c>
      <c r="D36" s="157">
        <f t="shared" si="1"/>
        <v>10995.762000000001</v>
      </c>
      <c r="E36" s="158">
        <f t="shared" si="1"/>
        <v>2726.085</v>
      </c>
    </row>
    <row r="37" spans="1:5" customFormat="1" ht="29.25" customHeight="1" x14ac:dyDescent="0.2">
      <c r="A37" s="83">
        <v>532</v>
      </c>
      <c r="B37" s="151" t="s">
        <v>225</v>
      </c>
      <c r="C37" s="152" t="s">
        <v>226</v>
      </c>
      <c r="D37" s="157">
        <f t="shared" si="1"/>
        <v>10995.762000000001</v>
      </c>
      <c r="E37" s="158">
        <f t="shared" si="1"/>
        <v>2726.085</v>
      </c>
    </row>
    <row r="38" spans="1:5" customFormat="1" ht="29.25" customHeight="1" x14ac:dyDescent="0.2">
      <c r="A38" s="83">
        <v>532</v>
      </c>
      <c r="B38" s="149" t="s">
        <v>227</v>
      </c>
      <c r="C38" s="150" t="s">
        <v>228</v>
      </c>
      <c r="D38" s="157">
        <f>SUM('Ведом прил 2'!F226)</f>
        <v>10995.762000000001</v>
      </c>
      <c r="E38" s="158">
        <f>SUM('Ведом прил 2'!H226)</f>
        <v>2726.085</v>
      </c>
    </row>
    <row r="39" spans="1:5" customFormat="1" ht="30" customHeight="1" x14ac:dyDescent="0.2">
      <c r="A39" s="139">
        <v>532</v>
      </c>
      <c r="B39" s="142" t="s">
        <v>229</v>
      </c>
      <c r="C39" s="143" t="s">
        <v>230</v>
      </c>
      <c r="D39" s="144" t="s">
        <v>176</v>
      </c>
      <c r="E39" s="188" t="s">
        <v>176</v>
      </c>
    </row>
    <row r="40" spans="1:5" customFormat="1" ht="31.5" customHeight="1" x14ac:dyDescent="0.2">
      <c r="A40" s="83">
        <v>532</v>
      </c>
      <c r="B40" s="151" t="s">
        <v>231</v>
      </c>
      <c r="C40" s="152" t="s">
        <v>232</v>
      </c>
      <c r="D40" s="147" t="s">
        <v>176</v>
      </c>
      <c r="E40" s="148" t="s">
        <v>176</v>
      </c>
    </row>
    <row r="41" spans="1:5" s="13" customFormat="1" ht="31.5" customHeight="1" x14ac:dyDescent="0.2">
      <c r="A41" s="83">
        <v>532</v>
      </c>
      <c r="B41" s="149" t="s">
        <v>233</v>
      </c>
      <c r="C41" s="150" t="s">
        <v>234</v>
      </c>
      <c r="D41" s="147" t="s">
        <v>176</v>
      </c>
      <c r="E41" s="148" t="s">
        <v>176</v>
      </c>
    </row>
    <row r="42" spans="1:5" customFormat="1" ht="31.5" customHeight="1" x14ac:dyDescent="0.2">
      <c r="A42" s="83">
        <v>532</v>
      </c>
      <c r="B42" s="151" t="s">
        <v>235</v>
      </c>
      <c r="C42" s="152" t="s">
        <v>236</v>
      </c>
      <c r="D42" s="147" t="s">
        <v>176</v>
      </c>
      <c r="E42" s="148" t="s">
        <v>176</v>
      </c>
    </row>
    <row r="43" spans="1:5" customFormat="1" ht="46.5" customHeight="1" x14ac:dyDescent="0.2">
      <c r="A43" s="83">
        <v>532</v>
      </c>
      <c r="B43" s="149" t="s">
        <v>237</v>
      </c>
      <c r="C43" s="150" t="s">
        <v>238</v>
      </c>
      <c r="D43" s="147" t="s">
        <v>176</v>
      </c>
      <c r="E43" s="148" t="s">
        <v>176</v>
      </c>
    </row>
    <row r="44" spans="1:5" customFormat="1" ht="30.75" customHeight="1" x14ac:dyDescent="0.2">
      <c r="A44" s="83">
        <v>532</v>
      </c>
      <c r="B44" s="159" t="s">
        <v>239</v>
      </c>
      <c r="C44" s="160" t="s">
        <v>240</v>
      </c>
      <c r="D44" s="147" t="s">
        <v>176</v>
      </c>
      <c r="E44" s="148" t="s">
        <v>176</v>
      </c>
    </row>
    <row r="45" spans="1:5" customFormat="1" ht="30.75" customHeight="1" x14ac:dyDescent="0.2">
      <c r="A45" s="83">
        <v>532</v>
      </c>
      <c r="B45" s="149" t="s">
        <v>241</v>
      </c>
      <c r="C45" s="150" t="s">
        <v>242</v>
      </c>
      <c r="D45" s="147" t="s">
        <v>176</v>
      </c>
      <c r="E45" s="148" t="s">
        <v>176</v>
      </c>
    </row>
    <row r="46" spans="1:5" customFormat="1" ht="46.5" customHeight="1" x14ac:dyDescent="0.2">
      <c r="A46" s="83">
        <v>532</v>
      </c>
      <c r="B46" s="149" t="s">
        <v>243</v>
      </c>
      <c r="C46" s="150" t="s">
        <v>244</v>
      </c>
      <c r="D46" s="147" t="s">
        <v>176</v>
      </c>
      <c r="E46" s="148" t="s">
        <v>176</v>
      </c>
    </row>
    <row r="47" spans="1:5" customFormat="1" ht="15.75" customHeight="1" x14ac:dyDescent="0.2">
      <c r="A47" s="83"/>
      <c r="B47" s="126"/>
      <c r="C47" s="161"/>
      <c r="D47" s="190"/>
      <c r="E47" s="191"/>
    </row>
    <row r="48" spans="1:5" customFormat="1" x14ac:dyDescent="0.2">
      <c r="A48" s="113"/>
      <c r="B48" s="113"/>
      <c r="C48" s="114"/>
      <c r="D48" s="113"/>
      <c r="E48" s="189"/>
    </row>
    <row r="49" spans="1:5" customFormat="1" ht="1.5" customHeight="1" x14ac:dyDescent="0.2">
      <c r="A49" s="113"/>
      <c r="B49" s="113"/>
      <c r="C49" s="114"/>
      <c r="D49" s="113"/>
    </row>
    <row r="50" spans="1:5" hidden="1" x14ac:dyDescent="0.2">
      <c r="A50" s="20"/>
      <c r="B50" s="20"/>
      <c r="C50" s="20"/>
      <c r="D50" s="69"/>
      <c r="E50" s="7"/>
    </row>
    <row r="51" spans="1:5" hidden="1" x14ac:dyDescent="0.2">
      <c r="A51" s="20"/>
      <c r="B51" s="20"/>
      <c r="C51" s="20"/>
      <c r="D51" s="69"/>
      <c r="E51" s="7"/>
    </row>
    <row r="52" spans="1:5" hidden="1" x14ac:dyDescent="0.2">
      <c r="A52" s="20"/>
      <c r="B52" s="20"/>
      <c r="C52" s="20"/>
      <c r="D52" s="69"/>
      <c r="E52" s="7"/>
    </row>
    <row r="53" spans="1:5" hidden="1" x14ac:dyDescent="0.2">
      <c r="A53" s="20"/>
      <c r="B53" s="20"/>
      <c r="C53" s="20"/>
      <c r="D53" s="69"/>
      <c r="E53" s="7"/>
    </row>
    <row r="54" spans="1:5" hidden="1" x14ac:dyDescent="0.2">
      <c r="A54" s="20"/>
      <c r="B54" s="20"/>
      <c r="C54" s="20"/>
      <c r="D54" s="69"/>
      <c r="E54" s="7"/>
    </row>
    <row r="55" spans="1:5" hidden="1" x14ac:dyDescent="0.2">
      <c r="A55" s="20"/>
      <c r="B55" s="20"/>
      <c r="C55" s="20"/>
      <c r="D55" s="69"/>
      <c r="E55" s="7"/>
    </row>
    <row r="56" spans="1:5" hidden="1" x14ac:dyDescent="0.2">
      <c r="A56" s="20"/>
      <c r="B56" s="20"/>
      <c r="C56" s="20"/>
      <c r="D56" s="69"/>
      <c r="E56" s="7"/>
    </row>
    <row r="57" spans="1:5" hidden="1" x14ac:dyDescent="0.2">
      <c r="A57" s="20"/>
      <c r="B57" s="20"/>
      <c r="C57" s="20"/>
      <c r="D57" s="69"/>
      <c r="E57" s="7"/>
    </row>
    <row r="58" spans="1:5" hidden="1" x14ac:dyDescent="0.2">
      <c r="A58" s="20"/>
      <c r="B58" s="20"/>
      <c r="C58" s="20"/>
      <c r="D58" s="69"/>
      <c r="E58" s="7"/>
    </row>
    <row r="59" spans="1:5" hidden="1" x14ac:dyDescent="0.2">
      <c r="A59" s="20"/>
      <c r="B59" s="20"/>
      <c r="C59" s="20"/>
      <c r="D59" s="69"/>
      <c r="E59" s="7"/>
    </row>
    <row r="60" spans="1:5" hidden="1" x14ac:dyDescent="0.2">
      <c r="A60" s="20"/>
      <c r="B60" s="20"/>
      <c r="C60" s="20"/>
      <c r="D60" s="69"/>
      <c r="E60" s="7"/>
    </row>
    <row r="61" spans="1:5" hidden="1" x14ac:dyDescent="0.2">
      <c r="A61" s="20"/>
      <c r="B61" s="20"/>
      <c r="C61" s="20"/>
      <c r="D61" s="69"/>
      <c r="E61" s="7"/>
    </row>
    <row r="62" spans="1:5" hidden="1" x14ac:dyDescent="0.2">
      <c r="A62" s="20"/>
      <c r="B62" s="20"/>
      <c r="C62" s="20"/>
      <c r="D62" s="69"/>
      <c r="E62" s="7"/>
    </row>
    <row r="63" spans="1:5" hidden="1" x14ac:dyDescent="0.2">
      <c r="A63" s="20"/>
      <c r="B63" s="20"/>
      <c r="C63" s="20"/>
      <c r="D63" s="69"/>
      <c r="E63" s="7"/>
    </row>
    <row r="64" spans="1:5" hidden="1" x14ac:dyDescent="0.2">
      <c r="A64" s="20"/>
      <c r="B64" s="20"/>
      <c r="C64" s="20"/>
      <c r="D64" s="69"/>
      <c r="E64" s="7"/>
    </row>
    <row r="65" spans="1:5" hidden="1" x14ac:dyDescent="0.2">
      <c r="A65" s="20"/>
      <c r="B65" s="20"/>
      <c r="C65" s="20"/>
      <c r="D65" s="69"/>
      <c r="E65" s="7"/>
    </row>
    <row r="66" spans="1:5" hidden="1" x14ac:dyDescent="0.2">
      <c r="A66" s="20"/>
      <c r="B66" s="20"/>
      <c r="C66" s="20"/>
      <c r="D66" s="69"/>
      <c r="E66" s="7"/>
    </row>
    <row r="67" spans="1:5" hidden="1" x14ac:dyDescent="0.2">
      <c r="A67" s="20"/>
      <c r="B67" s="20"/>
      <c r="C67" s="20"/>
      <c r="D67" s="69"/>
      <c r="E67" s="7"/>
    </row>
    <row r="68" spans="1:5" hidden="1" x14ac:dyDescent="0.2">
      <c r="A68" s="20"/>
      <c r="B68" s="20"/>
      <c r="C68" s="20"/>
      <c r="D68" s="69"/>
      <c r="E68" s="7"/>
    </row>
    <row r="69" spans="1:5" hidden="1" x14ac:dyDescent="0.2">
      <c r="A69" s="20"/>
      <c r="B69" s="20"/>
      <c r="C69" s="20"/>
      <c r="D69" s="69"/>
      <c r="E69" s="7"/>
    </row>
    <row r="70" spans="1:5" hidden="1" x14ac:dyDescent="0.2">
      <c r="A70" s="20"/>
      <c r="B70" s="20"/>
      <c r="C70" s="20"/>
      <c r="D70" s="69"/>
      <c r="E70" s="7"/>
    </row>
    <row r="71" spans="1:5" hidden="1" x14ac:dyDescent="0.2">
      <c r="A71" s="20"/>
      <c r="B71" s="20"/>
      <c r="C71" s="20"/>
      <c r="D71" s="69"/>
      <c r="E71" s="7"/>
    </row>
    <row r="72" spans="1:5" hidden="1" x14ac:dyDescent="0.2">
      <c r="A72" s="20"/>
      <c r="B72" s="20"/>
      <c r="C72" s="20"/>
      <c r="D72" s="69"/>
      <c r="E72" s="7"/>
    </row>
    <row r="73" spans="1:5" hidden="1" x14ac:dyDescent="0.2">
      <c r="A73" s="20"/>
      <c r="B73" s="20"/>
      <c r="C73" s="20"/>
      <c r="D73" s="69"/>
      <c r="E73" s="7"/>
    </row>
    <row r="74" spans="1:5" hidden="1" x14ac:dyDescent="0.2">
      <c r="A74" s="20"/>
      <c r="B74" s="20"/>
      <c r="C74" s="20"/>
      <c r="D74" s="69"/>
      <c r="E74" s="7"/>
    </row>
    <row r="75" spans="1:5" hidden="1" x14ac:dyDescent="0.2">
      <c r="A75" s="20"/>
      <c r="B75" s="20"/>
      <c r="C75" s="20"/>
      <c r="D75" s="69"/>
      <c r="E75" s="7"/>
    </row>
    <row r="76" spans="1:5" hidden="1" x14ac:dyDescent="0.2">
      <c r="A76" s="20"/>
      <c r="B76" s="20"/>
      <c r="C76" s="20"/>
      <c r="D76" s="69"/>
      <c r="E76" s="7"/>
    </row>
    <row r="77" spans="1:5" hidden="1" x14ac:dyDescent="0.2">
      <c r="A77" s="20"/>
      <c r="B77" s="20"/>
      <c r="C77" s="20"/>
      <c r="D77" s="69"/>
      <c r="E77" s="7"/>
    </row>
    <row r="78" spans="1:5" hidden="1" x14ac:dyDescent="0.2">
      <c r="A78" s="20"/>
      <c r="B78" s="20"/>
      <c r="C78" s="20"/>
      <c r="D78" s="69"/>
      <c r="E78" s="7"/>
    </row>
    <row r="79" spans="1:5" hidden="1" x14ac:dyDescent="0.2">
      <c r="A79" s="20"/>
      <c r="B79" s="20"/>
      <c r="C79" s="20"/>
      <c r="D79" s="69"/>
      <c r="E79" s="7"/>
    </row>
    <row r="80" spans="1:5" hidden="1" x14ac:dyDescent="0.2">
      <c r="A80" s="20"/>
      <c r="B80" s="20"/>
      <c r="C80" s="20"/>
      <c r="D80" s="69"/>
      <c r="E80" s="7"/>
    </row>
    <row r="81" spans="1:5" hidden="1" x14ac:dyDescent="0.2">
      <c r="A81" s="20"/>
      <c r="B81" s="20"/>
      <c r="C81" s="20"/>
      <c r="D81" s="69"/>
      <c r="E81" s="7"/>
    </row>
    <row r="82" spans="1:5" hidden="1" x14ac:dyDescent="0.2">
      <c r="A82" s="20"/>
      <c r="B82" s="20"/>
      <c r="C82" s="20"/>
      <c r="D82" s="69"/>
      <c r="E82" s="7"/>
    </row>
    <row r="83" spans="1:5" hidden="1" x14ac:dyDescent="0.2">
      <c r="A83" s="20"/>
      <c r="B83" s="20"/>
      <c r="C83" s="20"/>
      <c r="D83" s="69"/>
      <c r="E83" s="7"/>
    </row>
    <row r="84" spans="1:5" hidden="1" x14ac:dyDescent="0.2">
      <c r="A84" s="20"/>
      <c r="B84" s="20"/>
      <c r="C84" s="20"/>
      <c r="D84" s="69"/>
      <c r="E84" s="7"/>
    </row>
    <row r="85" spans="1:5" hidden="1" x14ac:dyDescent="0.2">
      <c r="A85" s="20"/>
      <c r="B85" s="20"/>
      <c r="C85" s="20"/>
      <c r="D85" s="69"/>
      <c r="E85" s="7"/>
    </row>
    <row r="86" spans="1:5" hidden="1" x14ac:dyDescent="0.2">
      <c r="A86" s="20"/>
      <c r="B86" s="20"/>
      <c r="C86" s="20"/>
      <c r="D86" s="69"/>
      <c r="E86" s="7"/>
    </row>
    <row r="87" spans="1:5" hidden="1" x14ac:dyDescent="0.2">
      <c r="A87" s="20"/>
      <c r="B87" s="20"/>
      <c r="C87" s="20"/>
      <c r="D87" s="69"/>
      <c r="E87" s="7"/>
    </row>
    <row r="88" spans="1:5" hidden="1" x14ac:dyDescent="0.2">
      <c r="A88" s="20"/>
      <c r="B88" s="20"/>
      <c r="C88" s="20"/>
      <c r="D88" s="69"/>
      <c r="E88" s="7"/>
    </row>
    <row r="89" spans="1:5" hidden="1" x14ac:dyDescent="0.2">
      <c r="A89" s="20"/>
      <c r="B89" s="20"/>
      <c r="C89" s="20"/>
      <c r="D89" s="69"/>
      <c r="E89" s="7"/>
    </row>
    <row r="90" spans="1:5" hidden="1" x14ac:dyDescent="0.2">
      <c r="A90" s="20"/>
      <c r="B90" s="20"/>
      <c r="C90" s="20"/>
      <c r="D90" s="69"/>
      <c r="E90" s="7"/>
    </row>
    <row r="91" spans="1:5" hidden="1" x14ac:dyDescent="0.2">
      <c r="A91" s="20"/>
      <c r="B91" s="20"/>
      <c r="C91" s="20"/>
      <c r="D91" s="69"/>
      <c r="E91" s="7"/>
    </row>
    <row r="92" spans="1:5" hidden="1" x14ac:dyDescent="0.2">
      <c r="A92" s="20"/>
      <c r="B92" s="20"/>
      <c r="C92" s="20"/>
      <c r="D92" s="69"/>
      <c r="E92" s="7"/>
    </row>
    <row r="93" spans="1:5" hidden="1" x14ac:dyDescent="0.2">
      <c r="A93" s="20"/>
      <c r="B93" s="20"/>
      <c r="C93" s="20"/>
      <c r="D93" s="69"/>
      <c r="E93" s="7"/>
    </row>
    <row r="94" spans="1:5" hidden="1" x14ac:dyDescent="0.2">
      <c r="A94" s="20"/>
      <c r="B94" s="20"/>
      <c r="C94" s="20"/>
      <c r="D94" s="69"/>
      <c r="E94" s="7"/>
    </row>
    <row r="95" spans="1:5" hidden="1" x14ac:dyDescent="0.2">
      <c r="A95" s="20"/>
      <c r="B95" s="20"/>
      <c r="C95" s="20"/>
      <c r="D95" s="69"/>
      <c r="E95" s="7"/>
    </row>
    <row r="96" spans="1:5" hidden="1" x14ac:dyDescent="0.2">
      <c r="A96" s="20"/>
      <c r="B96" s="20"/>
      <c r="C96" s="20"/>
      <c r="D96" s="69"/>
      <c r="E96" s="7"/>
    </row>
    <row r="97" spans="1:5" hidden="1" x14ac:dyDescent="0.2">
      <c r="A97" s="20"/>
      <c r="B97" s="20"/>
      <c r="C97" s="20"/>
      <c r="D97" s="69"/>
      <c r="E97" s="7"/>
    </row>
    <row r="98" spans="1:5" hidden="1" x14ac:dyDescent="0.2">
      <c r="A98" s="20"/>
      <c r="B98" s="20"/>
      <c r="C98" s="20"/>
      <c r="D98" s="69"/>
      <c r="E98" s="7"/>
    </row>
    <row r="99" spans="1:5" hidden="1" x14ac:dyDescent="0.2">
      <c r="A99" s="20"/>
      <c r="B99" s="20"/>
      <c r="C99" s="20"/>
      <c r="D99" s="69"/>
      <c r="E99" s="7"/>
    </row>
    <row r="100" spans="1:5" hidden="1" x14ac:dyDescent="0.2">
      <c r="A100" s="20"/>
      <c r="B100" s="20"/>
      <c r="C100" s="20"/>
      <c r="D100" s="69"/>
      <c r="E100" s="7"/>
    </row>
    <row r="101" spans="1:5" hidden="1" x14ac:dyDescent="0.2">
      <c r="A101" s="20"/>
      <c r="B101" s="20"/>
      <c r="C101" s="20"/>
      <c r="D101" s="69"/>
      <c r="E101" s="7"/>
    </row>
    <row r="102" spans="1:5" hidden="1" x14ac:dyDescent="0.2">
      <c r="A102" s="20"/>
      <c r="B102" s="20"/>
      <c r="C102" s="20"/>
      <c r="D102" s="69"/>
      <c r="E102" s="7"/>
    </row>
    <row r="103" spans="1:5" hidden="1" x14ac:dyDescent="0.2">
      <c r="A103" s="20"/>
      <c r="B103" s="20"/>
      <c r="C103" s="20"/>
      <c r="D103" s="69"/>
      <c r="E103" s="7"/>
    </row>
    <row r="104" spans="1:5" hidden="1" x14ac:dyDescent="0.2">
      <c r="A104" s="20"/>
      <c r="B104" s="20"/>
      <c r="C104" s="20"/>
      <c r="D104" s="69"/>
      <c r="E104" s="7"/>
    </row>
    <row r="105" spans="1:5" hidden="1" x14ac:dyDescent="0.2">
      <c r="A105" s="20"/>
      <c r="B105" s="20"/>
      <c r="C105" s="20"/>
      <c r="D105" s="69"/>
      <c r="E105" s="7"/>
    </row>
    <row r="106" spans="1:5" hidden="1" x14ac:dyDescent="0.2">
      <c r="A106" s="20"/>
      <c r="B106" s="20"/>
      <c r="C106" s="20"/>
      <c r="D106" s="69"/>
      <c r="E106" s="7"/>
    </row>
    <row r="107" spans="1:5" hidden="1" x14ac:dyDescent="0.2">
      <c r="A107" s="20"/>
      <c r="B107" s="20"/>
      <c r="C107" s="20"/>
      <c r="D107" s="69"/>
      <c r="E107" s="7"/>
    </row>
    <row r="108" spans="1:5" hidden="1" x14ac:dyDescent="0.2">
      <c r="A108" s="20"/>
      <c r="B108" s="20"/>
      <c r="C108" s="20"/>
      <c r="D108" s="69"/>
      <c r="E108" s="7"/>
    </row>
    <row r="109" spans="1:5" hidden="1" x14ac:dyDescent="0.2">
      <c r="A109" s="20"/>
      <c r="B109" s="20"/>
      <c r="C109" s="20"/>
      <c r="D109" s="69"/>
      <c r="E109" s="7"/>
    </row>
    <row r="110" spans="1:5" hidden="1" x14ac:dyDescent="0.2">
      <c r="A110" s="20"/>
      <c r="B110" s="20"/>
      <c r="C110" s="20"/>
      <c r="D110" s="69"/>
      <c r="E110" s="7"/>
    </row>
    <row r="111" spans="1:5" hidden="1" x14ac:dyDescent="0.2">
      <c r="A111" s="20"/>
      <c r="B111" s="20"/>
      <c r="C111" s="20"/>
      <c r="D111" s="69"/>
      <c r="E111" s="7"/>
    </row>
    <row r="112" spans="1:5" hidden="1" x14ac:dyDescent="0.2">
      <c r="A112" s="20"/>
      <c r="B112" s="20"/>
      <c r="C112" s="20"/>
      <c r="D112" s="69"/>
      <c r="E112" s="7"/>
    </row>
    <row r="113" spans="1:5" hidden="1" x14ac:dyDescent="0.2">
      <c r="A113" s="20"/>
      <c r="B113" s="20"/>
      <c r="C113" s="20"/>
      <c r="D113" s="69"/>
      <c r="E113" s="7"/>
    </row>
    <row r="114" spans="1:5" hidden="1" x14ac:dyDescent="0.2">
      <c r="A114" s="20"/>
      <c r="B114" s="20"/>
      <c r="C114" s="20"/>
      <c r="D114" s="69"/>
      <c r="E114" s="7"/>
    </row>
    <row r="115" spans="1:5" hidden="1" x14ac:dyDescent="0.2">
      <c r="A115" s="20"/>
      <c r="B115" s="20"/>
      <c r="C115" s="20"/>
      <c r="D115" s="69"/>
      <c r="E115" s="7"/>
    </row>
    <row r="116" spans="1:5" hidden="1" x14ac:dyDescent="0.2">
      <c r="A116" s="20"/>
      <c r="B116" s="20"/>
      <c r="C116" s="20"/>
      <c r="D116" s="69"/>
      <c r="E116" s="7"/>
    </row>
    <row r="117" spans="1:5" hidden="1" x14ac:dyDescent="0.2">
      <c r="A117" s="20"/>
      <c r="B117" s="20"/>
      <c r="C117" s="20"/>
      <c r="D117" s="69"/>
      <c r="E117" s="7"/>
    </row>
    <row r="118" spans="1:5" hidden="1" x14ac:dyDescent="0.2">
      <c r="A118" s="20"/>
      <c r="B118" s="20"/>
      <c r="C118" s="20"/>
      <c r="D118" s="69"/>
      <c r="E118" s="7"/>
    </row>
    <row r="119" spans="1:5" hidden="1" x14ac:dyDescent="0.2">
      <c r="A119" s="20"/>
      <c r="B119" s="20"/>
      <c r="C119" s="20"/>
      <c r="D119" s="69"/>
      <c r="E119" s="7"/>
    </row>
    <row r="120" spans="1:5" hidden="1" x14ac:dyDescent="0.2">
      <c r="A120" s="20"/>
      <c r="B120" s="20"/>
      <c r="C120" s="20"/>
      <c r="D120" s="69"/>
      <c r="E120" s="7"/>
    </row>
    <row r="121" spans="1:5" hidden="1" x14ac:dyDescent="0.2">
      <c r="A121" s="20"/>
      <c r="B121" s="20"/>
      <c r="C121" s="20"/>
      <c r="D121" s="69"/>
      <c r="E121" s="7"/>
    </row>
    <row r="122" spans="1:5" hidden="1" x14ac:dyDescent="0.2">
      <c r="A122" s="20"/>
      <c r="B122" s="20"/>
      <c r="C122" s="20"/>
      <c r="D122" s="69"/>
      <c r="E122" s="7"/>
    </row>
    <row r="123" spans="1:5" hidden="1" x14ac:dyDescent="0.2">
      <c r="A123" s="20"/>
      <c r="B123" s="20"/>
      <c r="C123" s="20"/>
      <c r="D123" s="69"/>
      <c r="E123" s="7"/>
    </row>
    <row r="124" spans="1:5" ht="2.25" customHeight="1" x14ac:dyDescent="0.2">
      <c r="D124" s="70"/>
    </row>
    <row r="125" spans="1:5" x14ac:dyDescent="0.2">
      <c r="D125" s="70"/>
    </row>
  </sheetData>
  <sheetProtection selectLockedCells="1" selectUnlockedCells="1"/>
  <mergeCells count="12">
    <mergeCell ref="A1:E1"/>
    <mergeCell ref="A2:E2"/>
    <mergeCell ref="A3:E3"/>
    <mergeCell ref="A4:E4"/>
    <mergeCell ref="A5:E5"/>
    <mergeCell ref="A7:E7"/>
    <mergeCell ref="A9:A11"/>
    <mergeCell ref="B9:B11"/>
    <mergeCell ref="C9:C11"/>
    <mergeCell ref="D9:E9"/>
    <mergeCell ref="D10:D11"/>
    <mergeCell ref="E10:E11"/>
  </mergeCells>
  <pageMargins left="0.59055118110236227" right="0.39370078740157483" top="0" bottom="0" header="0" footer="0"/>
  <pageSetup paperSize="9" scale="82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577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24577" r:id="rId4" name="Toggle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pageSetUpPr fitToPage="1"/>
  </sheetPr>
  <dimension ref="A1:G119"/>
  <sheetViews>
    <sheetView view="pageBreakPreview" zoomScaleSheetLayoutView="100" workbookViewId="0">
      <selection activeCell="A31" sqref="A31:XFD31"/>
    </sheetView>
  </sheetViews>
  <sheetFormatPr defaultColWidth="9.140625" defaultRowHeight="12.75" x14ac:dyDescent="0.2"/>
  <cols>
    <col min="1" max="1" width="82.140625" style="22" customWidth="1"/>
    <col min="2" max="2" width="17" style="22" customWidth="1"/>
    <col min="3" max="5" width="11" style="22" customWidth="1"/>
    <col min="6" max="6" width="12.28515625" style="71" customWidth="1"/>
    <col min="7" max="7" width="12.85546875" style="23" customWidth="1"/>
    <col min="8" max="16384" width="9.140625" style="5"/>
  </cols>
  <sheetData>
    <row r="1" spans="1:7" s="6" customFormat="1" ht="14.25" x14ac:dyDescent="0.2">
      <c r="A1" s="17"/>
      <c r="B1" s="17"/>
      <c r="C1" s="17"/>
      <c r="D1" s="17"/>
      <c r="E1" s="17"/>
      <c r="F1" s="2"/>
      <c r="G1" s="17" t="s">
        <v>256</v>
      </c>
    </row>
    <row r="2" spans="1:7" s="180" customFormat="1" x14ac:dyDescent="0.2">
      <c r="A2" s="231" t="s">
        <v>287</v>
      </c>
      <c r="B2" s="231"/>
      <c r="C2" s="231"/>
      <c r="D2" s="231"/>
      <c r="E2" s="231"/>
      <c r="F2" s="231"/>
      <c r="G2" s="231"/>
    </row>
    <row r="3" spans="1:7" s="180" customFormat="1" x14ac:dyDescent="0.2">
      <c r="A3" s="231" t="s">
        <v>252</v>
      </c>
      <c r="B3" s="231"/>
      <c r="C3" s="231"/>
      <c r="D3" s="231"/>
      <c r="E3" s="231"/>
      <c r="F3" s="231"/>
      <c r="G3" s="231"/>
    </row>
    <row r="4" spans="1:7" s="180" customFormat="1" x14ac:dyDescent="0.2">
      <c r="A4" s="231" t="s">
        <v>288</v>
      </c>
      <c r="B4" s="231"/>
      <c r="C4" s="231"/>
      <c r="D4" s="231"/>
      <c r="E4" s="231"/>
      <c r="F4" s="231"/>
      <c r="G4" s="231"/>
    </row>
    <row r="5" spans="1:7" s="180" customFormat="1" x14ac:dyDescent="0.2">
      <c r="A5" s="231" t="s">
        <v>306</v>
      </c>
      <c r="B5" s="231"/>
      <c r="C5" s="231"/>
      <c r="D5" s="231"/>
      <c r="E5" s="231"/>
      <c r="F5" s="231"/>
      <c r="G5" s="231"/>
    </row>
    <row r="6" spans="1:7" s="1" customFormat="1" ht="8.65" customHeight="1" x14ac:dyDescent="0.2">
      <c r="A6" s="59"/>
      <c r="B6" s="59"/>
      <c r="C6" s="59"/>
      <c r="D6" s="59"/>
      <c r="E6" s="59"/>
      <c r="F6" s="61"/>
      <c r="G6" s="59"/>
    </row>
    <row r="7" spans="1:7" s="6" customFormat="1" ht="30" customHeight="1" x14ac:dyDescent="0.2">
      <c r="A7" s="281" t="s">
        <v>311</v>
      </c>
      <c r="B7" s="281"/>
      <c r="C7" s="281"/>
      <c r="D7" s="281"/>
      <c r="E7" s="281"/>
      <c r="F7" s="281"/>
      <c r="G7" s="281"/>
    </row>
    <row r="8" spans="1:7" s="6" customFormat="1" ht="13.5" customHeight="1" x14ac:dyDescent="0.2">
      <c r="A8" s="18"/>
      <c r="B8" s="18"/>
      <c r="C8" s="18"/>
      <c r="D8" s="18"/>
      <c r="E8" s="18"/>
      <c r="F8" s="62"/>
      <c r="G8" s="182" t="s">
        <v>171</v>
      </c>
    </row>
    <row r="9" spans="1:7" s="6" customFormat="1" ht="25.5" customHeight="1" x14ac:dyDescent="0.2">
      <c r="A9" s="282" t="s">
        <v>9</v>
      </c>
      <c r="B9" s="285" t="s">
        <v>3</v>
      </c>
      <c r="C9" s="285" t="s">
        <v>4</v>
      </c>
      <c r="D9" s="283" t="s">
        <v>267</v>
      </c>
      <c r="E9" s="284"/>
      <c r="F9" s="283" t="s">
        <v>266</v>
      </c>
      <c r="G9" s="284"/>
    </row>
    <row r="10" spans="1:7" s="6" customFormat="1" ht="129" customHeight="1" x14ac:dyDescent="0.2">
      <c r="A10" s="282"/>
      <c r="B10" s="286"/>
      <c r="C10" s="286"/>
      <c r="D10" s="63" t="s">
        <v>5</v>
      </c>
      <c r="E10" s="19" t="s">
        <v>285</v>
      </c>
      <c r="F10" s="63" t="s">
        <v>5</v>
      </c>
      <c r="G10" s="19" t="s">
        <v>285</v>
      </c>
    </row>
    <row r="11" spans="1:7" s="6" customFormat="1" ht="43.5" customHeight="1" x14ac:dyDescent="0.2">
      <c r="A11" s="97" t="s">
        <v>297</v>
      </c>
      <c r="B11" s="119" t="s">
        <v>158</v>
      </c>
      <c r="C11" s="118"/>
      <c r="D11" s="121">
        <f t="shared" ref="D11:G12" si="0">D12</f>
        <v>1289.922</v>
      </c>
      <c r="E11" s="122">
        <f t="shared" si="0"/>
        <v>0</v>
      </c>
      <c r="F11" s="121">
        <f t="shared" si="0"/>
        <v>171.82599999999999</v>
      </c>
      <c r="G11" s="122">
        <f t="shared" si="0"/>
        <v>0</v>
      </c>
    </row>
    <row r="12" spans="1:7" s="6" customFormat="1" ht="17.25" customHeight="1" x14ac:dyDescent="0.2">
      <c r="A12" s="79" t="s">
        <v>40</v>
      </c>
      <c r="B12" s="120" t="s">
        <v>158</v>
      </c>
      <c r="C12" s="120" t="s">
        <v>153</v>
      </c>
      <c r="D12" s="123">
        <f t="shared" si="0"/>
        <v>1289.922</v>
      </c>
      <c r="E12" s="124">
        <f t="shared" si="0"/>
        <v>0</v>
      </c>
      <c r="F12" s="123">
        <f t="shared" si="0"/>
        <v>171.82599999999999</v>
      </c>
      <c r="G12" s="124">
        <f t="shared" si="0"/>
        <v>0</v>
      </c>
    </row>
    <row r="13" spans="1:7" s="6" customFormat="1" ht="17.25" customHeight="1" x14ac:dyDescent="0.2">
      <c r="A13" s="79" t="s">
        <v>41</v>
      </c>
      <c r="B13" s="120" t="s">
        <v>158</v>
      </c>
      <c r="C13" s="120" t="s">
        <v>154</v>
      </c>
      <c r="D13" s="123">
        <f>'Ведом прил 2'!F86</f>
        <v>1289.922</v>
      </c>
      <c r="E13" s="124">
        <f>'Ведом прил 2'!G86</f>
        <v>0</v>
      </c>
      <c r="F13" s="123">
        <f>'Ведом прил 2'!H86</f>
        <v>171.82599999999999</v>
      </c>
      <c r="G13" s="124">
        <f>'Ведом прил 2'!I86</f>
        <v>0</v>
      </c>
    </row>
    <row r="14" spans="1:7" ht="38.25" x14ac:dyDescent="0.2">
      <c r="A14" s="55" t="s">
        <v>296</v>
      </c>
      <c r="B14" s="55">
        <f>'Ведом прил 2'!D16</f>
        <v>3400000000</v>
      </c>
      <c r="C14" s="55"/>
      <c r="D14" s="64">
        <f>D15+D18+D20+D22+D24</f>
        <v>9705.84</v>
      </c>
      <c r="E14" s="56">
        <f>E15+E18+E22+E24</f>
        <v>1261.7889999999998</v>
      </c>
      <c r="F14" s="64">
        <f>SUM(F15+F18+F20+F22+F24)</f>
        <v>2554.259</v>
      </c>
      <c r="G14" s="56">
        <f>G15+G18+G22+G24</f>
        <v>140.23500000000001</v>
      </c>
    </row>
    <row r="15" spans="1:7" ht="38.25" x14ac:dyDescent="0.2">
      <c r="A15" s="9" t="s">
        <v>38</v>
      </c>
      <c r="B15" s="9">
        <f>B14</f>
        <v>3400000000</v>
      </c>
      <c r="C15" s="9">
        <v>100</v>
      </c>
      <c r="D15" s="65">
        <f>D16+D17</f>
        <v>5364.7570000000005</v>
      </c>
      <c r="E15" s="50">
        <f>E16+E17</f>
        <v>691.74399999999991</v>
      </c>
      <c r="F15" s="65">
        <f>F16+F17</f>
        <v>1193.4850000000001</v>
      </c>
      <c r="G15" s="50">
        <f>G16+G17</f>
        <v>140.23500000000001</v>
      </c>
    </row>
    <row r="16" spans="1:7" x14ac:dyDescent="0.2">
      <c r="A16" s="9" t="s">
        <v>74</v>
      </c>
      <c r="B16" s="9">
        <f>B15</f>
        <v>3400000000</v>
      </c>
      <c r="C16" s="9">
        <v>110</v>
      </c>
      <c r="D16" s="65">
        <f>SUM('Ведом прил 2'!F156+'Ведом прил 2'!F129+'Ведом прил 2'!F90)</f>
        <v>3780.9790000000003</v>
      </c>
      <c r="E16" s="50">
        <f>'Ведом прил 2'!G42+'Ведом прил 2'!G129</f>
        <v>561.46799999999996</v>
      </c>
      <c r="F16" s="65">
        <f>SUM('Ведом прил 2'!H156+'Ведом прил 2'!H129+'Ведом прил 2'!H90)</f>
        <v>899.87000000000012</v>
      </c>
      <c r="G16" s="50">
        <f>'Ведом прил 2'!I42+'Ведом прил 2'!I129</f>
        <v>114.06</v>
      </c>
    </row>
    <row r="17" spans="1:7" x14ac:dyDescent="0.2">
      <c r="A17" s="9" t="s">
        <v>39</v>
      </c>
      <c r="B17" s="9">
        <f>B15</f>
        <v>3400000000</v>
      </c>
      <c r="C17" s="9">
        <v>120</v>
      </c>
      <c r="D17" s="65">
        <f>SUM('Ведом прил 2'!F64+'Ведом прил 2'!F26+'Ведом прил 2'!F18)</f>
        <v>1583.778</v>
      </c>
      <c r="E17" s="50">
        <f>'Ведом прил 2'!G18+'Ведом прил 2'!G26+'Ведом прил 2'!G64</f>
        <v>130.27600000000001</v>
      </c>
      <c r="F17" s="65">
        <f>SUM('Ведом прил 2'!H64+'Ведом прил 2'!H26+'Ведом прил 2'!H18)</f>
        <v>293.61500000000001</v>
      </c>
      <c r="G17" s="50">
        <f>'Ведом прил 2'!I18+'Ведом прил 2'!I26+'Ведом прил 2'!I64</f>
        <v>26.175000000000001</v>
      </c>
    </row>
    <row r="18" spans="1:7" x14ac:dyDescent="0.2">
      <c r="A18" s="44" t="s">
        <v>40</v>
      </c>
      <c r="B18" s="9">
        <f t="shared" ref="B18:B21" si="1">B17</f>
        <v>3400000000</v>
      </c>
      <c r="C18" s="9">
        <v>200</v>
      </c>
      <c r="D18" s="65">
        <f>D19</f>
        <v>4065.2359999999999</v>
      </c>
      <c r="E18" s="50">
        <f>E19</f>
        <v>570.04499999999996</v>
      </c>
      <c r="F18" s="65">
        <f>F19</f>
        <v>1259.8140000000001</v>
      </c>
      <c r="G18" s="50">
        <f>G19</f>
        <v>0</v>
      </c>
    </row>
    <row r="19" spans="1:7" x14ac:dyDescent="0.2">
      <c r="A19" s="9" t="s">
        <v>41</v>
      </c>
      <c r="B19" s="9">
        <f t="shared" si="1"/>
        <v>3400000000</v>
      </c>
      <c r="C19" s="9">
        <v>240</v>
      </c>
      <c r="D19" s="65">
        <f>SUM('Ведом прил 2'!F207+'Ведом прил 2'!F195+'Ведом прил 2'!F131+'Ведом прил 2'!F102+'Ведом прил 2'!F92+'Ведом прил 2'!F76+'Ведом прил 2'!F70+'Ведом прил 2'!F66+'Ведом прил 2'!F53+'Ведом прил 2'!F28)</f>
        <v>4065.2359999999999</v>
      </c>
      <c r="E19" s="65">
        <f>SUM('Ведом прил 2'!G207+'Ведом прил 2'!G195+'Ведом прил 2'!G131+'Ведом прил 2'!G102+'Ведом прил 2'!G92+'Ведом прил 2'!G76+'Ведом прил 2'!G70+'Ведом прил 2'!G66+'Ведом прил 2'!G53+'Ведом прил 2'!G28)</f>
        <v>570.04499999999996</v>
      </c>
      <c r="F19" s="65">
        <f>SUM('Ведом прил 2'!H207+'Ведом прил 2'!H195+'Ведом прил 2'!H131+'Ведом прил 2'!H102+'Ведом прил 2'!H92+'Ведом прил 2'!H76+'Ведом прил 2'!H70+'Ведом прил 2'!H66+'Ведом прил 2'!H53+'Ведом прил 2'!H28)</f>
        <v>1259.8140000000001</v>
      </c>
      <c r="G19" s="65">
        <f>SUM('Ведом прил 2'!I207+'Ведом прил 2'!I195+'Ведом прил 2'!I131+'Ведом прил 2'!I102+'Ведом прил 2'!I92+'Ведом прил 2'!I76+'Ведом прил 2'!I70+'Ведом прил 2'!I66+'Ведом прил 2'!I53+'Ведом прил 2'!I28)</f>
        <v>0</v>
      </c>
    </row>
    <row r="20" spans="1:7" x14ac:dyDescent="0.2">
      <c r="A20" s="79" t="s">
        <v>292</v>
      </c>
      <c r="B20" s="9">
        <f t="shared" si="1"/>
        <v>3400000000</v>
      </c>
      <c r="C20" s="9">
        <v>300</v>
      </c>
      <c r="D20" s="65">
        <f>SUM(D21)</f>
        <v>0</v>
      </c>
      <c r="E20" s="65">
        <f>SUM(E21)</f>
        <v>0</v>
      </c>
      <c r="F20" s="65">
        <f>SUM(F21)</f>
        <v>0</v>
      </c>
      <c r="G20" s="65">
        <f>SUM(G21)</f>
        <v>0</v>
      </c>
    </row>
    <row r="21" spans="1:7" x14ac:dyDescent="0.2">
      <c r="A21" s="79" t="s">
        <v>293</v>
      </c>
      <c r="B21" s="9">
        <f t="shared" si="1"/>
        <v>3400000000</v>
      </c>
      <c r="C21" s="9">
        <v>320</v>
      </c>
      <c r="D21" s="65">
        <f>SUM('Ведом прил 2'!F209)</f>
        <v>0</v>
      </c>
      <c r="E21" s="65">
        <f>SUM('Ведом прил 2'!G209)</f>
        <v>0</v>
      </c>
      <c r="F21" s="65">
        <f>SUM('Ведом прил 2'!H209)</f>
        <v>0</v>
      </c>
      <c r="G21" s="65">
        <f>SUM('Ведом прил 2'!I209)</f>
        <v>0</v>
      </c>
    </row>
    <row r="22" spans="1:7" x14ac:dyDescent="0.2">
      <c r="A22" s="9" t="s">
        <v>46</v>
      </c>
      <c r="B22" s="9">
        <f t="shared" ref="B22" si="2">B18</f>
        <v>3400000000</v>
      </c>
      <c r="C22" s="9">
        <v>500</v>
      </c>
      <c r="D22" s="65">
        <f>D23</f>
        <v>250.38299999999998</v>
      </c>
      <c r="E22" s="65">
        <f>E23</f>
        <v>0</v>
      </c>
      <c r="F22" s="65">
        <f>F23</f>
        <v>96.466999999999999</v>
      </c>
      <c r="G22" s="65">
        <f>G23</f>
        <v>0</v>
      </c>
    </row>
    <row r="23" spans="1:7" x14ac:dyDescent="0.2">
      <c r="A23" s="9" t="s">
        <v>47</v>
      </c>
      <c r="B23" s="9">
        <f t="shared" ref="B23:B24" si="3">B22</f>
        <v>3400000000</v>
      </c>
      <c r="C23" s="9">
        <v>540</v>
      </c>
      <c r="D23" s="65">
        <f>'Ведом прил 2'!F34+'Ведом прил 2'!F42+'Ведом прил 2'!F55+'Ведом прил 2'!F140+'Ведом прил 2'!F197+'Ведом прил 2'!F218</f>
        <v>250.38299999999998</v>
      </c>
      <c r="E23" s="65">
        <f>'Ведом прил 2'!G34+'Ведом прил 2'!G42+'Ведом прил 2'!G55+'Ведом прил 2'!G140+'Ведом прил 2'!G197+'Ведом прил 2'!G218</f>
        <v>0</v>
      </c>
      <c r="F23" s="65">
        <f>'Ведом прил 2'!H34+'Ведом прил 2'!H42+'Ведом прил 2'!H55+'Ведом прил 2'!H140+'Ведом прил 2'!H197+'Ведом прил 2'!H218</f>
        <v>96.466999999999999</v>
      </c>
      <c r="G23" s="65">
        <f>'Ведом прил 2'!I34+'Ведом прил 2'!I42+'Ведом прил 2'!I55+'Ведом прил 2'!I140+'Ведом прил 2'!I197+'Ведом прил 2'!I218</f>
        <v>0</v>
      </c>
    </row>
    <row r="24" spans="1:7" x14ac:dyDescent="0.2">
      <c r="A24" s="9" t="s">
        <v>42</v>
      </c>
      <c r="B24" s="9">
        <f t="shared" si="3"/>
        <v>3400000000</v>
      </c>
      <c r="C24" s="9">
        <v>800</v>
      </c>
      <c r="D24" s="65">
        <f>D25</f>
        <v>25.463999999999999</v>
      </c>
      <c r="E24" s="65">
        <f>E25</f>
        <v>0</v>
      </c>
      <c r="F24" s="65">
        <f>F25</f>
        <v>4.4930000000000003</v>
      </c>
      <c r="G24" s="65">
        <f>G25</f>
        <v>0</v>
      </c>
    </row>
    <row r="25" spans="1:7" x14ac:dyDescent="0.2">
      <c r="A25" s="9" t="s">
        <v>43</v>
      </c>
      <c r="B25" s="9">
        <f t="shared" ref="B25" si="4">B23</f>
        <v>3400000000</v>
      </c>
      <c r="C25" s="9">
        <v>850</v>
      </c>
      <c r="D25" s="65">
        <f>SUM('Ведом прил 2'!F199+'Ведом прил 2'!F72)</f>
        <v>25.463999999999999</v>
      </c>
      <c r="E25" s="65">
        <f>'Ведом прил 2'!G199</f>
        <v>0</v>
      </c>
      <c r="F25" s="65">
        <f>SUM('Ведом прил 2'!H199+'Ведом прил 2'!H72)</f>
        <v>4.4930000000000003</v>
      </c>
      <c r="G25" s="65">
        <f>'Ведом прил 2'!I199</f>
        <v>0</v>
      </c>
    </row>
    <row r="26" spans="1:7" ht="15.75" hidden="1" customHeight="1" x14ac:dyDescent="0.2">
      <c r="A26" s="32" t="s">
        <v>49</v>
      </c>
      <c r="B26" s="57" t="s">
        <v>138</v>
      </c>
      <c r="C26" s="58"/>
      <c r="D26" s="66">
        <f>D27</f>
        <v>0</v>
      </c>
      <c r="E26" s="66">
        <f>E27</f>
        <v>0</v>
      </c>
      <c r="F26" s="66">
        <f>F27</f>
        <v>0</v>
      </c>
      <c r="G26" s="66">
        <f>G27</f>
        <v>0</v>
      </c>
    </row>
    <row r="27" spans="1:7" s="15" customFormat="1" ht="38.25" hidden="1" x14ac:dyDescent="0.2">
      <c r="A27" s="14" t="s">
        <v>144</v>
      </c>
      <c r="B27" s="45" t="s">
        <v>139</v>
      </c>
      <c r="C27" s="53"/>
      <c r="D27" s="67">
        <f>D30</f>
        <v>0</v>
      </c>
      <c r="E27" s="51">
        <f>E30</f>
        <v>0</v>
      </c>
      <c r="F27" s="67">
        <f>F30</f>
        <v>0</v>
      </c>
      <c r="G27" s="51">
        <f>G30</f>
        <v>0</v>
      </c>
    </row>
    <row r="28" spans="1:7" s="15" customFormat="1" ht="38.25" hidden="1" x14ac:dyDescent="0.2">
      <c r="A28" s="9" t="s">
        <v>38</v>
      </c>
      <c r="B28" s="45" t="s">
        <v>139</v>
      </c>
      <c r="C28" s="53">
        <v>100</v>
      </c>
      <c r="D28" s="67" t="e">
        <f>D29</f>
        <v>#REF!</v>
      </c>
      <c r="E28" s="51" t="e">
        <f>E29</f>
        <v>#REF!</v>
      </c>
      <c r="F28" s="67" t="e">
        <f>F29</f>
        <v>#REF!</v>
      </c>
      <c r="G28" s="51" t="e">
        <f>G29</f>
        <v>#REF!</v>
      </c>
    </row>
    <row r="29" spans="1:7" s="15" customFormat="1" ht="9.75" hidden="1" customHeight="1" x14ac:dyDescent="0.2">
      <c r="A29" s="9" t="s">
        <v>39</v>
      </c>
      <c r="B29" s="45" t="s">
        <v>139</v>
      </c>
      <c r="C29" s="53">
        <v>120</v>
      </c>
      <c r="D29" s="67" t="e">
        <f>'Ведом прил 2'!#REF!+'Ведом прил 2'!F224+'Ведом прил 2'!#REF!</f>
        <v>#REF!</v>
      </c>
      <c r="E29" s="51" t="e">
        <f>'Ведом прил 2'!#REF!+'Ведом прил 2'!G224+'Ведом прил 2'!#REF!</f>
        <v>#REF!</v>
      </c>
      <c r="F29" s="67" t="e">
        <f>'Ведом прил 2'!#REF!+'Ведом прил 2'!H224+'Ведом прил 2'!#REF!</f>
        <v>#REF!</v>
      </c>
      <c r="G29" s="51" t="e">
        <f>'Ведом прил 2'!#REF!+'Ведом прил 2'!I224+'Ведом прил 2'!#REF!</f>
        <v>#REF!</v>
      </c>
    </row>
    <row r="30" spans="1:7" s="15" customFormat="1" ht="12.75" customHeight="1" x14ac:dyDescent="0.2">
      <c r="A30" s="32" t="s">
        <v>42</v>
      </c>
      <c r="B30" s="55">
        <v>9010000000</v>
      </c>
      <c r="C30" s="58">
        <v>800</v>
      </c>
      <c r="D30" s="66">
        <f>D31</f>
        <v>0</v>
      </c>
      <c r="E30" s="216">
        <f>E31</f>
        <v>0</v>
      </c>
      <c r="F30" s="66">
        <f>F31</f>
        <v>0</v>
      </c>
      <c r="G30" s="216">
        <f>G31</f>
        <v>0</v>
      </c>
    </row>
    <row r="31" spans="1:7" s="15" customFormat="1" ht="12.75" hidden="1" customHeight="1" x14ac:dyDescent="0.2">
      <c r="A31" s="14" t="s">
        <v>73</v>
      </c>
      <c r="B31" s="9">
        <v>9010000000</v>
      </c>
      <c r="C31" s="53">
        <v>870</v>
      </c>
      <c r="D31" s="67">
        <f>'Ведом прил 2'!F47</f>
        <v>0</v>
      </c>
      <c r="E31" s="51">
        <f>'Ведом прил 2'!G47</f>
        <v>0</v>
      </c>
      <c r="F31" s="67">
        <f>'Ведом прил 2'!H47</f>
        <v>0</v>
      </c>
      <c r="G31" s="51">
        <f>'Ведом прил 2'!I47</f>
        <v>0</v>
      </c>
    </row>
    <row r="32" spans="1:7" s="15" customFormat="1" ht="9.75" hidden="1" customHeight="1" x14ac:dyDescent="0.2">
      <c r="A32" s="14" t="s">
        <v>145</v>
      </c>
      <c r="B32" s="45" t="s">
        <v>140</v>
      </c>
      <c r="C32" s="53"/>
      <c r="D32" s="67">
        <f t="shared" ref="D32:G33" si="5">D33</f>
        <v>0</v>
      </c>
      <c r="E32" s="51">
        <f t="shared" si="5"/>
        <v>0</v>
      </c>
      <c r="F32" s="67"/>
      <c r="G32" s="51">
        <f t="shared" si="5"/>
        <v>0</v>
      </c>
    </row>
    <row r="33" spans="1:7" s="15" customFormat="1" ht="9.75" hidden="1" customHeight="1" x14ac:dyDescent="0.2">
      <c r="A33" s="14" t="s">
        <v>40</v>
      </c>
      <c r="B33" s="45" t="s">
        <v>140</v>
      </c>
      <c r="C33" s="53">
        <v>200</v>
      </c>
      <c r="D33" s="67">
        <f t="shared" si="5"/>
        <v>0</v>
      </c>
      <c r="E33" s="51">
        <f t="shared" si="5"/>
        <v>0</v>
      </c>
      <c r="F33" s="67"/>
      <c r="G33" s="51">
        <f t="shared" si="5"/>
        <v>0</v>
      </c>
    </row>
    <row r="34" spans="1:7" s="15" customFormat="1" ht="9.75" hidden="1" customHeight="1" x14ac:dyDescent="0.2">
      <c r="A34" s="14" t="s">
        <v>41</v>
      </c>
      <c r="B34" s="45" t="s">
        <v>140</v>
      </c>
      <c r="C34" s="53">
        <v>240</v>
      </c>
      <c r="D34" s="67"/>
      <c r="E34" s="51">
        <f>'Ведом прил 2'!G92</f>
        <v>0</v>
      </c>
      <c r="F34" s="67"/>
      <c r="G34" s="51">
        <f>'Ведом прил 2'!I92</f>
        <v>0</v>
      </c>
    </row>
    <row r="35" spans="1:7" s="15" customFormat="1" ht="9.75" hidden="1" customHeight="1" x14ac:dyDescent="0.2">
      <c r="A35" s="14" t="s">
        <v>143</v>
      </c>
      <c r="B35" s="45" t="s">
        <v>142</v>
      </c>
      <c r="C35" s="53"/>
      <c r="D35" s="67">
        <f t="shared" ref="D35:G36" si="6">D36</f>
        <v>0</v>
      </c>
      <c r="E35" s="51">
        <f t="shared" si="6"/>
        <v>0</v>
      </c>
      <c r="F35" s="67">
        <f t="shared" si="6"/>
        <v>0</v>
      </c>
      <c r="G35" s="51">
        <f t="shared" si="6"/>
        <v>0</v>
      </c>
    </row>
    <row r="36" spans="1:7" s="15" customFormat="1" ht="12" hidden="1" customHeight="1" x14ac:dyDescent="0.2">
      <c r="A36" s="14" t="s">
        <v>40</v>
      </c>
      <c r="B36" s="45" t="s">
        <v>142</v>
      </c>
      <c r="C36" s="53">
        <v>200</v>
      </c>
      <c r="D36" s="67">
        <f t="shared" si="6"/>
        <v>0</v>
      </c>
      <c r="E36" s="51">
        <f t="shared" si="6"/>
        <v>0</v>
      </c>
      <c r="F36" s="67">
        <f t="shared" si="6"/>
        <v>0</v>
      </c>
      <c r="G36" s="51">
        <f t="shared" si="6"/>
        <v>0</v>
      </c>
    </row>
    <row r="37" spans="1:7" s="15" customFormat="1" ht="9" hidden="1" customHeight="1" x14ac:dyDescent="0.2">
      <c r="A37" s="14" t="s">
        <v>41</v>
      </c>
      <c r="B37" s="45" t="s">
        <v>142</v>
      </c>
      <c r="C37" s="53">
        <v>240</v>
      </c>
      <c r="D37" s="67">
        <f>'Ведом прил 2'!F122</f>
        <v>0</v>
      </c>
      <c r="E37" s="51">
        <f>'Ведом прил 2'!G122</f>
        <v>0</v>
      </c>
      <c r="F37" s="67">
        <f>'Ведом прил 2'!H122</f>
        <v>0</v>
      </c>
      <c r="G37" s="51">
        <f>'Ведом прил 2'!I122</f>
        <v>0</v>
      </c>
    </row>
    <row r="38" spans="1:7" s="15" customFormat="1" ht="9.75" hidden="1" customHeight="1" x14ac:dyDescent="0.2">
      <c r="A38" s="14" t="s">
        <v>146</v>
      </c>
      <c r="B38" s="45" t="s">
        <v>141</v>
      </c>
      <c r="C38" s="53"/>
      <c r="D38" s="67" t="e">
        <f t="shared" ref="D38:G39" si="7">D39</f>
        <v>#REF!</v>
      </c>
      <c r="E38" s="51" t="e">
        <f t="shared" si="7"/>
        <v>#REF!</v>
      </c>
      <c r="F38" s="67" t="e">
        <f t="shared" si="7"/>
        <v>#REF!</v>
      </c>
      <c r="G38" s="51" t="e">
        <f t="shared" si="7"/>
        <v>#REF!</v>
      </c>
    </row>
    <row r="39" spans="1:7" ht="13.5" hidden="1" customHeight="1" x14ac:dyDescent="0.2">
      <c r="A39" s="14" t="s">
        <v>89</v>
      </c>
      <c r="B39" s="45" t="s">
        <v>141</v>
      </c>
      <c r="C39" s="53">
        <v>400</v>
      </c>
      <c r="D39" s="67" t="e">
        <f t="shared" si="7"/>
        <v>#REF!</v>
      </c>
      <c r="E39" s="51" t="e">
        <f t="shared" si="7"/>
        <v>#REF!</v>
      </c>
      <c r="F39" s="67" t="e">
        <f t="shared" si="7"/>
        <v>#REF!</v>
      </c>
      <c r="G39" s="51" t="e">
        <f t="shared" si="7"/>
        <v>#REF!</v>
      </c>
    </row>
    <row r="40" spans="1:7" ht="15" hidden="1" customHeight="1" x14ac:dyDescent="0.2">
      <c r="A40" s="14" t="s">
        <v>90</v>
      </c>
      <c r="B40" s="45" t="s">
        <v>141</v>
      </c>
      <c r="C40" s="53">
        <v>410</v>
      </c>
      <c r="D40" s="67" t="e">
        <f>'Ведом прил 2'!#REF!</f>
        <v>#REF!</v>
      </c>
      <c r="E40" s="51" t="e">
        <f>'Ведом прил 2'!#REF!</f>
        <v>#REF!</v>
      </c>
      <c r="F40" s="67" t="e">
        <f>'Ведом прил 2'!#REF!</f>
        <v>#REF!</v>
      </c>
      <c r="G40" s="51" t="e">
        <f>'Ведом прил 2'!#REF!</f>
        <v>#REF!</v>
      </c>
    </row>
    <row r="41" spans="1:7" ht="12.75" customHeight="1" x14ac:dyDescent="0.2">
      <c r="A41" s="52" t="s">
        <v>5</v>
      </c>
      <c r="B41" s="52"/>
      <c r="C41" s="54"/>
      <c r="D41" s="66">
        <f>D11+D14+D30</f>
        <v>10995.762000000001</v>
      </c>
      <c r="E41" s="66">
        <f t="shared" ref="E41:G41" si="8">E11+E14+E30</f>
        <v>1261.7889999999998</v>
      </c>
      <c r="F41" s="66">
        <f t="shared" si="8"/>
        <v>2726.085</v>
      </c>
      <c r="G41" s="66">
        <f t="shared" si="8"/>
        <v>140.23500000000001</v>
      </c>
    </row>
    <row r="42" spans="1:7" hidden="1" x14ac:dyDescent="0.2">
      <c r="A42" s="21" t="s">
        <v>78</v>
      </c>
      <c r="B42" s="21"/>
      <c r="C42" s="21"/>
      <c r="D42" s="21"/>
      <c r="E42" s="21"/>
      <c r="F42" s="68">
        <v>0</v>
      </c>
      <c r="G42" s="16">
        <v>0</v>
      </c>
    </row>
    <row r="43" spans="1:7" hidden="1" x14ac:dyDescent="0.2">
      <c r="A43" s="20" t="s">
        <v>78</v>
      </c>
      <c r="B43" s="20"/>
      <c r="C43" s="20"/>
      <c r="D43" s="20"/>
      <c r="E43" s="20"/>
      <c r="F43" s="69">
        <v>0</v>
      </c>
      <c r="G43" s="7">
        <v>0</v>
      </c>
    </row>
    <row r="44" spans="1:7" hidden="1" x14ac:dyDescent="0.2">
      <c r="A44" s="20" t="s">
        <v>78</v>
      </c>
      <c r="B44" s="20"/>
      <c r="C44" s="20"/>
      <c r="D44" s="20"/>
      <c r="E44" s="20"/>
      <c r="F44" s="69">
        <v>0</v>
      </c>
      <c r="G44" s="7">
        <v>0</v>
      </c>
    </row>
    <row r="45" spans="1:7" hidden="1" x14ac:dyDescent="0.2">
      <c r="A45" s="20" t="s">
        <v>78</v>
      </c>
      <c r="B45" s="20"/>
      <c r="C45" s="20"/>
      <c r="D45" s="20"/>
      <c r="E45" s="20"/>
      <c r="F45" s="69">
        <v>0</v>
      </c>
      <c r="G45" s="7">
        <v>0</v>
      </c>
    </row>
    <row r="46" spans="1:7" hidden="1" x14ac:dyDescent="0.2">
      <c r="A46" s="20" t="s">
        <v>78</v>
      </c>
      <c r="B46" s="20"/>
      <c r="C46" s="20"/>
      <c r="D46" s="20"/>
      <c r="E46" s="20"/>
      <c r="F46" s="69">
        <v>0</v>
      </c>
      <c r="G46" s="7">
        <v>0</v>
      </c>
    </row>
    <row r="47" spans="1:7" hidden="1" x14ac:dyDescent="0.2">
      <c r="A47" s="20" t="s">
        <v>78</v>
      </c>
      <c r="B47" s="20"/>
      <c r="C47" s="20"/>
      <c r="D47" s="20"/>
      <c r="E47" s="20"/>
      <c r="F47" s="69">
        <v>0</v>
      </c>
      <c r="G47" s="7">
        <v>0</v>
      </c>
    </row>
    <row r="48" spans="1:7" hidden="1" x14ac:dyDescent="0.2">
      <c r="A48" s="20" t="s">
        <v>78</v>
      </c>
      <c r="B48" s="20"/>
      <c r="C48" s="20"/>
      <c r="D48" s="20"/>
      <c r="E48" s="20"/>
      <c r="F48" s="69">
        <v>0</v>
      </c>
      <c r="G48" s="7">
        <v>0</v>
      </c>
    </row>
    <row r="49" spans="1:7" hidden="1" x14ac:dyDescent="0.2">
      <c r="A49" s="20" t="s">
        <v>78</v>
      </c>
      <c r="B49" s="20"/>
      <c r="C49" s="20"/>
      <c r="D49" s="20"/>
      <c r="E49" s="20"/>
      <c r="F49" s="69">
        <v>0</v>
      </c>
      <c r="G49" s="7">
        <v>0</v>
      </c>
    </row>
    <row r="50" spans="1:7" hidden="1" x14ac:dyDescent="0.2">
      <c r="A50" s="20" t="s">
        <v>78</v>
      </c>
      <c r="B50" s="20"/>
      <c r="C50" s="20"/>
      <c r="D50" s="20"/>
      <c r="E50" s="20"/>
      <c r="F50" s="69">
        <v>0</v>
      </c>
      <c r="G50" s="7">
        <v>0</v>
      </c>
    </row>
    <row r="51" spans="1:7" hidden="1" x14ac:dyDescent="0.2">
      <c r="A51" s="20" t="s">
        <v>78</v>
      </c>
      <c r="B51" s="20"/>
      <c r="C51" s="20"/>
      <c r="D51" s="20"/>
      <c r="E51" s="20"/>
      <c r="F51" s="69">
        <v>0</v>
      </c>
      <c r="G51" s="7">
        <v>0</v>
      </c>
    </row>
    <row r="52" spans="1:7" hidden="1" x14ac:dyDescent="0.2">
      <c r="A52" s="20" t="s">
        <v>78</v>
      </c>
      <c r="B52" s="20"/>
      <c r="C52" s="20"/>
      <c r="D52" s="20"/>
      <c r="E52" s="20"/>
      <c r="F52" s="69">
        <v>0</v>
      </c>
      <c r="G52" s="7">
        <v>0</v>
      </c>
    </row>
    <row r="53" spans="1:7" hidden="1" x14ac:dyDescent="0.2">
      <c r="A53" s="20" t="s">
        <v>78</v>
      </c>
      <c r="B53" s="20"/>
      <c r="C53" s="20"/>
      <c r="D53" s="20"/>
      <c r="E53" s="20"/>
      <c r="F53" s="69">
        <v>0</v>
      </c>
      <c r="G53" s="7">
        <v>0</v>
      </c>
    </row>
    <row r="54" spans="1:7" hidden="1" x14ac:dyDescent="0.2">
      <c r="A54" s="20" t="s">
        <v>78</v>
      </c>
      <c r="B54" s="20"/>
      <c r="C54" s="20"/>
      <c r="D54" s="20"/>
      <c r="E54" s="20"/>
      <c r="F54" s="69">
        <v>0</v>
      </c>
      <c r="G54" s="7">
        <v>0</v>
      </c>
    </row>
    <row r="55" spans="1:7" hidden="1" x14ac:dyDescent="0.2">
      <c r="A55" s="20" t="s">
        <v>78</v>
      </c>
      <c r="B55" s="20"/>
      <c r="C55" s="20"/>
      <c r="D55" s="20"/>
      <c r="E55" s="20"/>
      <c r="F55" s="69">
        <v>0</v>
      </c>
      <c r="G55" s="7">
        <v>0</v>
      </c>
    </row>
    <row r="56" spans="1:7" hidden="1" x14ac:dyDescent="0.2">
      <c r="A56" s="20" t="s">
        <v>78</v>
      </c>
      <c r="B56" s="20"/>
      <c r="C56" s="20"/>
      <c r="D56" s="20"/>
      <c r="E56" s="20"/>
      <c r="F56" s="69">
        <v>0</v>
      </c>
      <c r="G56" s="7">
        <v>0</v>
      </c>
    </row>
    <row r="57" spans="1:7" hidden="1" x14ac:dyDescent="0.2">
      <c r="A57" s="20" t="s">
        <v>78</v>
      </c>
      <c r="B57" s="20"/>
      <c r="C57" s="20"/>
      <c r="D57" s="20"/>
      <c r="E57" s="20"/>
      <c r="F57" s="69">
        <v>0</v>
      </c>
      <c r="G57" s="7">
        <v>0</v>
      </c>
    </row>
    <row r="58" spans="1:7" hidden="1" x14ac:dyDescent="0.2">
      <c r="A58" s="20" t="s">
        <v>78</v>
      </c>
      <c r="B58" s="20"/>
      <c r="C58" s="20"/>
      <c r="D58" s="20"/>
      <c r="E58" s="20"/>
      <c r="F58" s="69">
        <v>0</v>
      </c>
      <c r="G58" s="7">
        <v>0</v>
      </c>
    </row>
    <row r="59" spans="1:7" hidden="1" x14ac:dyDescent="0.2">
      <c r="A59" s="20" t="s">
        <v>78</v>
      </c>
      <c r="B59" s="20"/>
      <c r="C59" s="20"/>
      <c r="D59" s="20"/>
      <c r="E59" s="20"/>
      <c r="F59" s="69">
        <v>0</v>
      </c>
      <c r="G59" s="7">
        <v>0</v>
      </c>
    </row>
    <row r="60" spans="1:7" hidden="1" x14ac:dyDescent="0.2">
      <c r="A60" s="20" t="s">
        <v>78</v>
      </c>
      <c r="B60" s="20"/>
      <c r="C60" s="20"/>
      <c r="D60" s="20"/>
      <c r="E60" s="20"/>
      <c r="F60" s="69">
        <v>0</v>
      </c>
      <c r="G60" s="7">
        <v>0</v>
      </c>
    </row>
    <row r="61" spans="1:7" hidden="1" x14ac:dyDescent="0.2">
      <c r="A61" s="20" t="s">
        <v>78</v>
      </c>
      <c r="B61" s="20"/>
      <c r="C61" s="20"/>
      <c r="D61" s="20"/>
      <c r="E61" s="20"/>
      <c r="F61" s="69">
        <v>0</v>
      </c>
      <c r="G61" s="7">
        <v>0</v>
      </c>
    </row>
    <row r="62" spans="1:7" hidden="1" x14ac:dyDescent="0.2">
      <c r="A62" s="20" t="s">
        <v>78</v>
      </c>
      <c r="B62" s="20"/>
      <c r="C62" s="20"/>
      <c r="D62" s="20"/>
      <c r="E62" s="20"/>
      <c r="F62" s="69">
        <v>0</v>
      </c>
      <c r="G62" s="7">
        <v>0</v>
      </c>
    </row>
    <row r="63" spans="1:7" hidden="1" x14ac:dyDescent="0.2">
      <c r="A63" s="20" t="s">
        <v>78</v>
      </c>
      <c r="B63" s="20"/>
      <c r="C63" s="20"/>
      <c r="D63" s="20"/>
      <c r="E63" s="20"/>
      <c r="F63" s="69">
        <v>0</v>
      </c>
      <c r="G63" s="7">
        <v>0</v>
      </c>
    </row>
    <row r="64" spans="1:7" hidden="1" x14ac:dyDescent="0.2">
      <c r="A64" s="20" t="s">
        <v>78</v>
      </c>
      <c r="B64" s="20"/>
      <c r="C64" s="20"/>
      <c r="D64" s="20"/>
      <c r="E64" s="20"/>
      <c r="F64" s="69">
        <v>0</v>
      </c>
      <c r="G64" s="7">
        <v>0</v>
      </c>
    </row>
    <row r="65" spans="1:7" hidden="1" x14ac:dyDescent="0.2">
      <c r="A65" s="20" t="s">
        <v>78</v>
      </c>
      <c r="B65" s="20"/>
      <c r="C65" s="20"/>
      <c r="D65" s="20"/>
      <c r="E65" s="20"/>
      <c r="F65" s="69">
        <v>0</v>
      </c>
      <c r="G65" s="7">
        <v>0</v>
      </c>
    </row>
    <row r="66" spans="1:7" hidden="1" x14ac:dyDescent="0.2">
      <c r="A66" s="20" t="s">
        <v>78</v>
      </c>
      <c r="B66" s="20"/>
      <c r="C66" s="20"/>
      <c r="D66" s="20"/>
      <c r="E66" s="20"/>
      <c r="F66" s="69">
        <v>0</v>
      </c>
      <c r="G66" s="7">
        <v>0</v>
      </c>
    </row>
    <row r="67" spans="1:7" hidden="1" x14ac:dyDescent="0.2">
      <c r="A67" s="20" t="s">
        <v>78</v>
      </c>
      <c r="B67" s="20"/>
      <c r="C67" s="20"/>
      <c r="D67" s="20"/>
      <c r="E67" s="20"/>
      <c r="F67" s="69">
        <v>0</v>
      </c>
      <c r="G67" s="7">
        <v>0</v>
      </c>
    </row>
    <row r="68" spans="1:7" hidden="1" x14ac:dyDescent="0.2">
      <c r="A68" s="20" t="s">
        <v>78</v>
      </c>
      <c r="B68" s="20"/>
      <c r="C68" s="20"/>
      <c r="D68" s="20"/>
      <c r="E68" s="20"/>
      <c r="F68" s="69">
        <v>0</v>
      </c>
      <c r="G68" s="7">
        <v>0</v>
      </c>
    </row>
    <row r="69" spans="1:7" hidden="1" x14ac:dyDescent="0.2">
      <c r="A69" s="20" t="s">
        <v>78</v>
      </c>
      <c r="B69" s="20"/>
      <c r="C69" s="20"/>
      <c r="D69" s="20"/>
      <c r="E69" s="20"/>
      <c r="F69" s="69">
        <v>0</v>
      </c>
      <c r="G69" s="7">
        <v>0</v>
      </c>
    </row>
    <row r="70" spans="1:7" hidden="1" x14ac:dyDescent="0.2">
      <c r="A70" s="20" t="s">
        <v>78</v>
      </c>
      <c r="B70" s="20"/>
      <c r="C70" s="20"/>
      <c r="D70" s="20"/>
      <c r="E70" s="20"/>
      <c r="F70" s="69">
        <v>0</v>
      </c>
      <c r="G70" s="7">
        <v>0</v>
      </c>
    </row>
    <row r="71" spans="1:7" hidden="1" x14ac:dyDescent="0.2">
      <c r="A71" s="20" t="s">
        <v>78</v>
      </c>
      <c r="B71" s="20"/>
      <c r="C71" s="20"/>
      <c r="D71" s="20"/>
      <c r="E71" s="20"/>
      <c r="F71" s="69">
        <v>0</v>
      </c>
      <c r="G71" s="7">
        <v>0</v>
      </c>
    </row>
    <row r="72" spans="1:7" hidden="1" x14ac:dyDescent="0.2">
      <c r="A72" s="20" t="s">
        <v>78</v>
      </c>
      <c r="B72" s="20"/>
      <c r="C72" s="20"/>
      <c r="D72" s="20"/>
      <c r="E72" s="20"/>
      <c r="F72" s="69">
        <v>0</v>
      </c>
      <c r="G72" s="7">
        <v>0</v>
      </c>
    </row>
    <row r="73" spans="1:7" hidden="1" x14ac:dyDescent="0.2">
      <c r="A73" s="20" t="s">
        <v>78</v>
      </c>
      <c r="B73" s="20"/>
      <c r="C73" s="20"/>
      <c r="D73" s="20"/>
      <c r="E73" s="20"/>
      <c r="F73" s="69">
        <v>0</v>
      </c>
      <c r="G73" s="7">
        <v>0</v>
      </c>
    </row>
    <row r="74" spans="1:7" hidden="1" x14ac:dyDescent="0.2">
      <c r="A74" s="20" t="s">
        <v>78</v>
      </c>
      <c r="B74" s="20"/>
      <c r="C74" s="20"/>
      <c r="D74" s="20"/>
      <c r="E74" s="20"/>
      <c r="F74" s="69">
        <v>0</v>
      </c>
      <c r="G74" s="7">
        <v>0</v>
      </c>
    </row>
    <row r="75" spans="1:7" hidden="1" x14ac:dyDescent="0.2">
      <c r="A75" s="20" t="s">
        <v>78</v>
      </c>
      <c r="B75" s="20"/>
      <c r="C75" s="20"/>
      <c r="D75" s="20"/>
      <c r="E75" s="20"/>
      <c r="F75" s="69">
        <v>0</v>
      </c>
      <c r="G75" s="7">
        <v>0</v>
      </c>
    </row>
    <row r="76" spans="1:7" hidden="1" x14ac:dyDescent="0.2">
      <c r="A76" s="20" t="s">
        <v>78</v>
      </c>
      <c r="B76" s="20"/>
      <c r="C76" s="20"/>
      <c r="D76" s="20"/>
      <c r="E76" s="20"/>
      <c r="F76" s="69">
        <v>0</v>
      </c>
      <c r="G76" s="7">
        <v>0</v>
      </c>
    </row>
    <row r="77" spans="1:7" hidden="1" x14ac:dyDescent="0.2">
      <c r="A77" s="20" t="s">
        <v>78</v>
      </c>
      <c r="B77" s="20"/>
      <c r="C77" s="20"/>
      <c r="D77" s="20"/>
      <c r="E77" s="20"/>
      <c r="F77" s="69">
        <v>0</v>
      </c>
      <c r="G77" s="7">
        <v>0</v>
      </c>
    </row>
    <row r="78" spans="1:7" hidden="1" x14ac:dyDescent="0.2">
      <c r="A78" s="20" t="s">
        <v>78</v>
      </c>
      <c r="B78" s="20"/>
      <c r="C78" s="20"/>
      <c r="D78" s="20"/>
      <c r="E78" s="20"/>
      <c r="F78" s="69">
        <v>0</v>
      </c>
      <c r="G78" s="7">
        <v>0</v>
      </c>
    </row>
    <row r="79" spans="1:7" hidden="1" x14ac:dyDescent="0.2">
      <c r="A79" s="20" t="s">
        <v>78</v>
      </c>
      <c r="B79" s="20"/>
      <c r="C79" s="20"/>
      <c r="D79" s="20"/>
      <c r="E79" s="20"/>
      <c r="F79" s="69">
        <v>0</v>
      </c>
      <c r="G79" s="7">
        <v>0</v>
      </c>
    </row>
    <row r="80" spans="1:7" hidden="1" x14ac:dyDescent="0.2">
      <c r="A80" s="20" t="s">
        <v>78</v>
      </c>
      <c r="B80" s="20"/>
      <c r="C80" s="20"/>
      <c r="D80" s="20"/>
      <c r="E80" s="20"/>
      <c r="F80" s="69">
        <v>0</v>
      </c>
      <c r="G80" s="7">
        <v>0</v>
      </c>
    </row>
    <row r="81" spans="1:7" hidden="1" x14ac:dyDescent="0.2">
      <c r="A81" s="20" t="s">
        <v>78</v>
      </c>
      <c r="B81" s="20"/>
      <c r="C81" s="20"/>
      <c r="D81" s="20"/>
      <c r="E81" s="20"/>
      <c r="F81" s="69">
        <v>0</v>
      </c>
      <c r="G81" s="7">
        <v>0</v>
      </c>
    </row>
    <row r="82" spans="1:7" hidden="1" x14ac:dyDescent="0.2">
      <c r="A82" s="20" t="s">
        <v>78</v>
      </c>
      <c r="B82" s="20"/>
      <c r="C82" s="20"/>
      <c r="D82" s="20"/>
      <c r="E82" s="20"/>
      <c r="F82" s="69">
        <v>0</v>
      </c>
      <c r="G82" s="7">
        <v>0</v>
      </c>
    </row>
    <row r="83" spans="1:7" hidden="1" x14ac:dyDescent="0.2">
      <c r="A83" s="20" t="s">
        <v>78</v>
      </c>
      <c r="B83" s="20"/>
      <c r="C83" s="20"/>
      <c r="D83" s="20"/>
      <c r="E83" s="20"/>
      <c r="F83" s="69">
        <v>0</v>
      </c>
      <c r="G83" s="7">
        <v>0</v>
      </c>
    </row>
    <row r="84" spans="1:7" hidden="1" x14ac:dyDescent="0.2">
      <c r="A84" s="20" t="s">
        <v>78</v>
      </c>
      <c r="B84" s="20"/>
      <c r="C84" s="20"/>
      <c r="D84" s="20"/>
      <c r="E84" s="20"/>
      <c r="F84" s="69">
        <v>0</v>
      </c>
      <c r="G84" s="7">
        <v>0</v>
      </c>
    </row>
    <row r="85" spans="1:7" hidden="1" x14ac:dyDescent="0.2">
      <c r="A85" s="20" t="s">
        <v>78</v>
      </c>
      <c r="B85" s="20"/>
      <c r="C85" s="20"/>
      <c r="D85" s="20"/>
      <c r="E85" s="20"/>
      <c r="F85" s="69">
        <v>0</v>
      </c>
      <c r="G85" s="7">
        <v>0</v>
      </c>
    </row>
    <row r="86" spans="1:7" hidden="1" x14ac:dyDescent="0.2">
      <c r="A86" s="20" t="s">
        <v>78</v>
      </c>
      <c r="B86" s="20"/>
      <c r="C86" s="20"/>
      <c r="D86" s="20"/>
      <c r="E86" s="20"/>
      <c r="F86" s="69">
        <v>0</v>
      </c>
      <c r="G86" s="7">
        <v>0</v>
      </c>
    </row>
    <row r="87" spans="1:7" hidden="1" x14ac:dyDescent="0.2">
      <c r="A87" s="20" t="s">
        <v>78</v>
      </c>
      <c r="B87" s="20"/>
      <c r="C87" s="20"/>
      <c r="D87" s="20"/>
      <c r="E87" s="20"/>
      <c r="F87" s="69">
        <v>0</v>
      </c>
      <c r="G87" s="7">
        <v>0</v>
      </c>
    </row>
    <row r="88" spans="1:7" hidden="1" x14ac:dyDescent="0.2">
      <c r="A88" s="20" t="s">
        <v>78</v>
      </c>
      <c r="B88" s="20"/>
      <c r="C88" s="20"/>
      <c r="D88" s="20"/>
      <c r="E88" s="20"/>
      <c r="F88" s="69">
        <v>0</v>
      </c>
      <c r="G88" s="7">
        <v>0</v>
      </c>
    </row>
    <row r="89" spans="1:7" hidden="1" x14ac:dyDescent="0.2">
      <c r="A89" s="20" t="s">
        <v>78</v>
      </c>
      <c r="B89" s="20"/>
      <c r="C89" s="20"/>
      <c r="D89" s="20"/>
      <c r="E89" s="20"/>
      <c r="F89" s="69">
        <v>0</v>
      </c>
      <c r="G89" s="7">
        <v>0</v>
      </c>
    </row>
    <row r="90" spans="1:7" hidden="1" x14ac:dyDescent="0.2">
      <c r="A90" s="20" t="s">
        <v>78</v>
      </c>
      <c r="B90" s="20"/>
      <c r="C90" s="20"/>
      <c r="D90" s="20"/>
      <c r="E90" s="20"/>
      <c r="F90" s="69">
        <v>0</v>
      </c>
      <c r="G90" s="7">
        <v>0</v>
      </c>
    </row>
    <row r="91" spans="1:7" hidden="1" x14ac:dyDescent="0.2">
      <c r="A91" s="20" t="s">
        <v>78</v>
      </c>
      <c r="B91" s="20"/>
      <c r="C91" s="20"/>
      <c r="D91" s="20"/>
      <c r="E91" s="20"/>
      <c r="F91" s="69">
        <v>0</v>
      </c>
      <c r="G91" s="7">
        <v>0</v>
      </c>
    </row>
    <row r="92" spans="1:7" hidden="1" x14ac:dyDescent="0.2">
      <c r="A92" s="20" t="s">
        <v>78</v>
      </c>
      <c r="B92" s="20"/>
      <c r="C92" s="20"/>
      <c r="D92" s="20"/>
      <c r="E92" s="20"/>
      <c r="F92" s="69">
        <v>0</v>
      </c>
      <c r="G92" s="7">
        <v>0</v>
      </c>
    </row>
    <row r="93" spans="1:7" hidden="1" x14ac:dyDescent="0.2">
      <c r="A93" s="20" t="s">
        <v>78</v>
      </c>
      <c r="B93" s="20"/>
      <c r="C93" s="20"/>
      <c r="D93" s="20"/>
      <c r="E93" s="20"/>
      <c r="F93" s="69">
        <v>0</v>
      </c>
      <c r="G93" s="7">
        <v>0</v>
      </c>
    </row>
    <row r="94" spans="1:7" hidden="1" x14ac:dyDescent="0.2">
      <c r="A94" s="20" t="s">
        <v>78</v>
      </c>
      <c r="B94" s="20"/>
      <c r="C94" s="20"/>
      <c r="D94" s="20"/>
      <c r="E94" s="20"/>
      <c r="F94" s="69">
        <v>0</v>
      </c>
      <c r="G94" s="7">
        <v>0</v>
      </c>
    </row>
    <row r="95" spans="1:7" hidden="1" x14ac:dyDescent="0.2">
      <c r="A95" s="20" t="s">
        <v>78</v>
      </c>
      <c r="B95" s="20"/>
      <c r="C95" s="20"/>
      <c r="D95" s="20"/>
      <c r="E95" s="20"/>
      <c r="F95" s="69">
        <v>0</v>
      </c>
      <c r="G95" s="7">
        <v>0</v>
      </c>
    </row>
    <row r="96" spans="1:7" hidden="1" x14ac:dyDescent="0.2">
      <c r="A96" s="20" t="s">
        <v>78</v>
      </c>
      <c r="B96" s="20"/>
      <c r="C96" s="20"/>
      <c r="D96" s="20"/>
      <c r="E96" s="20"/>
      <c r="F96" s="69">
        <v>0</v>
      </c>
      <c r="G96" s="7">
        <v>0</v>
      </c>
    </row>
    <row r="97" spans="1:7" hidden="1" x14ac:dyDescent="0.2">
      <c r="A97" s="20" t="s">
        <v>78</v>
      </c>
      <c r="B97" s="20"/>
      <c r="C97" s="20"/>
      <c r="D97" s="20"/>
      <c r="E97" s="20"/>
      <c r="F97" s="69">
        <v>0</v>
      </c>
      <c r="G97" s="7">
        <v>0</v>
      </c>
    </row>
    <row r="98" spans="1:7" hidden="1" x14ac:dyDescent="0.2">
      <c r="A98" s="20" t="s">
        <v>78</v>
      </c>
      <c r="B98" s="20"/>
      <c r="C98" s="20"/>
      <c r="D98" s="20"/>
      <c r="E98" s="20"/>
      <c r="F98" s="69">
        <v>0</v>
      </c>
      <c r="G98" s="7">
        <v>0</v>
      </c>
    </row>
    <row r="99" spans="1:7" hidden="1" x14ac:dyDescent="0.2">
      <c r="A99" s="20" t="s">
        <v>78</v>
      </c>
      <c r="B99" s="20"/>
      <c r="C99" s="20"/>
      <c r="D99" s="20"/>
      <c r="E99" s="20"/>
      <c r="F99" s="69">
        <v>0</v>
      </c>
      <c r="G99" s="7">
        <v>0</v>
      </c>
    </row>
    <row r="100" spans="1:7" hidden="1" x14ac:dyDescent="0.2">
      <c r="A100" s="20" t="s">
        <v>78</v>
      </c>
      <c r="B100" s="20"/>
      <c r="C100" s="20"/>
      <c r="D100" s="20"/>
      <c r="E100" s="20"/>
      <c r="F100" s="69">
        <v>0</v>
      </c>
      <c r="G100" s="7">
        <v>0</v>
      </c>
    </row>
    <row r="101" spans="1:7" hidden="1" x14ac:dyDescent="0.2">
      <c r="A101" s="20" t="s">
        <v>78</v>
      </c>
      <c r="B101" s="20"/>
      <c r="C101" s="20"/>
      <c r="D101" s="20"/>
      <c r="E101" s="20"/>
      <c r="F101" s="69">
        <v>0</v>
      </c>
      <c r="G101" s="7">
        <v>0</v>
      </c>
    </row>
    <row r="102" spans="1:7" hidden="1" x14ac:dyDescent="0.2">
      <c r="A102" s="20" t="s">
        <v>78</v>
      </c>
      <c r="B102" s="20"/>
      <c r="C102" s="20"/>
      <c r="D102" s="20"/>
      <c r="E102" s="20"/>
      <c r="F102" s="69">
        <v>0</v>
      </c>
      <c r="G102" s="7">
        <v>0</v>
      </c>
    </row>
    <row r="103" spans="1:7" hidden="1" x14ac:dyDescent="0.2">
      <c r="A103" s="20" t="s">
        <v>78</v>
      </c>
      <c r="B103" s="20"/>
      <c r="C103" s="20"/>
      <c r="D103" s="20"/>
      <c r="E103" s="20"/>
      <c r="F103" s="69">
        <v>0</v>
      </c>
      <c r="G103" s="7">
        <v>0</v>
      </c>
    </row>
    <row r="104" spans="1:7" hidden="1" x14ac:dyDescent="0.2">
      <c r="A104" s="20" t="s">
        <v>78</v>
      </c>
      <c r="B104" s="20"/>
      <c r="C104" s="20"/>
      <c r="D104" s="20"/>
      <c r="E104" s="20"/>
      <c r="F104" s="69">
        <v>0</v>
      </c>
      <c r="G104" s="7">
        <v>0</v>
      </c>
    </row>
    <row r="105" spans="1:7" hidden="1" x14ac:dyDescent="0.2">
      <c r="A105" s="20" t="s">
        <v>78</v>
      </c>
      <c r="B105" s="20"/>
      <c r="C105" s="20"/>
      <c r="D105" s="20"/>
      <c r="E105" s="20"/>
      <c r="F105" s="69">
        <v>0</v>
      </c>
      <c r="G105" s="7">
        <v>0</v>
      </c>
    </row>
    <row r="106" spans="1:7" hidden="1" x14ac:dyDescent="0.2">
      <c r="A106" s="20" t="s">
        <v>78</v>
      </c>
      <c r="B106" s="20"/>
      <c r="C106" s="20"/>
      <c r="D106" s="20"/>
      <c r="E106" s="20"/>
      <c r="F106" s="69">
        <v>0</v>
      </c>
      <c r="G106" s="7">
        <v>0</v>
      </c>
    </row>
    <row r="107" spans="1:7" hidden="1" x14ac:dyDescent="0.2">
      <c r="A107" s="20" t="s">
        <v>78</v>
      </c>
      <c r="B107" s="20"/>
      <c r="C107" s="20"/>
      <c r="D107" s="20"/>
      <c r="E107" s="20"/>
      <c r="F107" s="69">
        <v>0</v>
      </c>
      <c r="G107" s="7">
        <v>0</v>
      </c>
    </row>
    <row r="108" spans="1:7" hidden="1" x14ac:dyDescent="0.2">
      <c r="A108" s="20" t="s">
        <v>78</v>
      </c>
      <c r="B108" s="20"/>
      <c r="C108" s="20"/>
      <c r="D108" s="20"/>
      <c r="E108" s="20"/>
      <c r="F108" s="69">
        <v>0</v>
      </c>
      <c r="G108" s="7">
        <v>0</v>
      </c>
    </row>
    <row r="109" spans="1:7" hidden="1" x14ac:dyDescent="0.2">
      <c r="A109" s="20" t="s">
        <v>78</v>
      </c>
      <c r="B109" s="20"/>
      <c r="C109" s="20"/>
      <c r="D109" s="20"/>
      <c r="E109" s="20"/>
      <c r="F109" s="69">
        <v>0</v>
      </c>
      <c r="G109" s="7">
        <v>0</v>
      </c>
    </row>
    <row r="110" spans="1:7" hidden="1" x14ac:dyDescent="0.2">
      <c r="A110" s="20" t="s">
        <v>78</v>
      </c>
      <c r="B110" s="20"/>
      <c r="C110" s="20"/>
      <c r="D110" s="20"/>
      <c r="E110" s="20"/>
      <c r="F110" s="69">
        <v>0</v>
      </c>
      <c r="G110" s="7">
        <v>0</v>
      </c>
    </row>
    <row r="111" spans="1:7" hidden="1" x14ac:dyDescent="0.2">
      <c r="A111" s="20" t="s">
        <v>78</v>
      </c>
      <c r="B111" s="20"/>
      <c r="C111" s="20"/>
      <c r="D111" s="20"/>
      <c r="E111" s="20"/>
      <c r="F111" s="69">
        <v>0</v>
      </c>
      <c r="G111" s="7">
        <v>0</v>
      </c>
    </row>
    <row r="112" spans="1:7" hidden="1" x14ac:dyDescent="0.2">
      <c r="A112" s="20" t="s">
        <v>78</v>
      </c>
      <c r="B112" s="20"/>
      <c r="C112" s="20"/>
      <c r="D112" s="20"/>
      <c r="E112" s="20"/>
      <c r="F112" s="69">
        <v>0</v>
      </c>
      <c r="G112" s="7">
        <v>0</v>
      </c>
    </row>
    <row r="113" spans="1:7" hidden="1" x14ac:dyDescent="0.2">
      <c r="A113" s="20" t="s">
        <v>78</v>
      </c>
      <c r="B113" s="20"/>
      <c r="C113" s="20"/>
      <c r="D113" s="20"/>
      <c r="E113" s="20"/>
      <c r="F113" s="69">
        <v>0</v>
      </c>
      <c r="G113" s="7">
        <v>0</v>
      </c>
    </row>
    <row r="114" spans="1:7" hidden="1" x14ac:dyDescent="0.2">
      <c r="A114" s="20" t="s">
        <v>78</v>
      </c>
      <c r="B114" s="20"/>
      <c r="C114" s="20"/>
      <c r="D114" s="20"/>
      <c r="E114" s="20"/>
      <c r="F114" s="69">
        <v>0</v>
      </c>
      <c r="G114" s="7">
        <v>0</v>
      </c>
    </row>
    <row r="115" spans="1:7" hidden="1" x14ac:dyDescent="0.2">
      <c r="A115" s="20" t="s">
        <v>78</v>
      </c>
      <c r="B115" s="20"/>
      <c r="C115" s="20"/>
      <c r="D115" s="20"/>
      <c r="E115" s="20"/>
      <c r="F115" s="69">
        <v>0</v>
      </c>
      <c r="G115" s="7">
        <v>0</v>
      </c>
    </row>
    <row r="116" spans="1:7" hidden="1" x14ac:dyDescent="0.2">
      <c r="A116" s="20" t="s">
        <v>78</v>
      </c>
      <c r="B116" s="20"/>
      <c r="C116" s="20"/>
      <c r="D116" s="20"/>
      <c r="E116" s="20"/>
      <c r="F116" s="69">
        <v>0</v>
      </c>
      <c r="G116" s="7">
        <v>0</v>
      </c>
    </row>
    <row r="117" spans="1:7" hidden="1" x14ac:dyDescent="0.2">
      <c r="A117" s="20" t="s">
        <v>78</v>
      </c>
      <c r="B117" s="20"/>
      <c r="C117" s="20"/>
      <c r="D117" s="20"/>
      <c r="E117" s="20"/>
      <c r="F117" s="69">
        <v>0</v>
      </c>
      <c r="G117" s="7">
        <v>0</v>
      </c>
    </row>
    <row r="118" spans="1:7" ht="2.25" customHeight="1" x14ac:dyDescent="0.2">
      <c r="F118" s="70"/>
    </row>
    <row r="119" spans="1:7" x14ac:dyDescent="0.2">
      <c r="F119" s="70"/>
    </row>
  </sheetData>
  <sheetProtection selectLockedCells="1" selectUnlockedCells="1"/>
  <mergeCells count="10">
    <mergeCell ref="A9:A10"/>
    <mergeCell ref="F9:G9"/>
    <mergeCell ref="B9:B10"/>
    <mergeCell ref="C9:C10"/>
    <mergeCell ref="D9:E9"/>
    <mergeCell ref="A2:G2"/>
    <mergeCell ref="A3:G3"/>
    <mergeCell ref="A4:G4"/>
    <mergeCell ref="A5:G5"/>
    <mergeCell ref="A7:G7"/>
  </mergeCells>
  <pageMargins left="0.59055118110236227" right="0.39370078740157483" top="0" bottom="0" header="0" footer="0"/>
  <pageSetup paperSize="9" scale="88" firstPageNumber="0" fitToHeight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2</xdr:row>
                <xdr:rowOff>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>
      <selection activeCell="G7" sqref="G7"/>
    </sheetView>
  </sheetViews>
  <sheetFormatPr defaultRowHeight="12.75" x14ac:dyDescent="0.2"/>
  <cols>
    <col min="1" max="1" width="37.5703125" customWidth="1"/>
    <col min="2" max="2" width="24.7109375" customWidth="1"/>
    <col min="3" max="3" width="19.42578125" customWidth="1"/>
    <col min="4" max="4" width="16.42578125" customWidth="1"/>
  </cols>
  <sheetData>
    <row r="1" spans="1:4" ht="81" customHeight="1" x14ac:dyDescent="0.2">
      <c r="A1" s="248" t="s">
        <v>312</v>
      </c>
      <c r="B1" s="231"/>
      <c r="C1" s="231"/>
      <c r="D1" s="231"/>
    </row>
    <row r="2" spans="1:4" ht="51" customHeight="1" x14ac:dyDescent="0.2">
      <c r="A2" s="287" t="s">
        <v>268</v>
      </c>
      <c r="B2" s="287"/>
      <c r="C2" s="287"/>
      <c r="D2" s="287"/>
    </row>
    <row r="3" spans="1:4" ht="11.25" customHeight="1" x14ac:dyDescent="0.2">
      <c r="A3" s="89"/>
      <c r="B3" s="90"/>
      <c r="C3" s="90"/>
      <c r="D3" s="90"/>
    </row>
    <row r="4" spans="1:4" ht="45.75" customHeight="1" x14ac:dyDescent="0.2">
      <c r="A4" s="164" t="s">
        <v>257</v>
      </c>
      <c r="B4" s="165" t="s">
        <v>258</v>
      </c>
      <c r="C4" s="165" t="s">
        <v>259</v>
      </c>
      <c r="D4" s="167" t="s">
        <v>260</v>
      </c>
    </row>
    <row r="5" spans="1:4" hidden="1" x14ac:dyDescent="0.2">
      <c r="A5" s="93"/>
      <c r="B5" s="163"/>
      <c r="C5" s="177"/>
      <c r="D5" s="177"/>
    </row>
    <row r="6" spans="1:4" ht="34.5" customHeight="1" x14ac:dyDescent="0.2">
      <c r="A6" s="183" t="s">
        <v>261</v>
      </c>
      <c r="B6" s="104">
        <v>1</v>
      </c>
      <c r="C6" s="104">
        <v>1</v>
      </c>
      <c r="D6" s="105">
        <v>145.41300000000001</v>
      </c>
    </row>
    <row r="7" spans="1:4" ht="39.75" customHeight="1" x14ac:dyDescent="0.2">
      <c r="A7" s="183" t="s">
        <v>262</v>
      </c>
      <c r="B7" s="104">
        <v>2</v>
      </c>
      <c r="C7" s="104">
        <v>2</v>
      </c>
      <c r="D7" s="178">
        <v>137.14699999999999</v>
      </c>
    </row>
    <row r="8" spans="1:4" ht="39.75" customHeight="1" x14ac:dyDescent="0.2">
      <c r="A8" s="183" t="s">
        <v>263</v>
      </c>
      <c r="B8" s="104"/>
      <c r="C8" s="104"/>
      <c r="D8" s="192">
        <v>23.09</v>
      </c>
    </row>
    <row r="9" spans="1:4" ht="33" customHeight="1" x14ac:dyDescent="0.25">
      <c r="A9" s="184" t="s">
        <v>264</v>
      </c>
      <c r="B9" s="185">
        <f>SUM(B6:B8)</f>
        <v>3</v>
      </c>
      <c r="C9" s="185">
        <f>SUM(C6:C8)</f>
        <v>3</v>
      </c>
      <c r="D9" s="186">
        <f>SUM(D6:D8)</f>
        <v>305.64999999999998</v>
      </c>
    </row>
  </sheetData>
  <mergeCells count="2">
    <mergeCell ref="A1:D1"/>
    <mergeCell ref="A2:D2"/>
  </mergeCells>
  <pageMargins left="0.7" right="0.7" top="0.75" bottom="0.75" header="0.3" footer="0.3"/>
  <pageSetup paperSize="9" scale="9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текст</vt:lpstr>
      <vt:lpstr>доходы  прил 1</vt:lpstr>
      <vt:lpstr>Ведом прил 2</vt:lpstr>
      <vt:lpstr>Функц прил 3</vt:lpstr>
      <vt:lpstr>Прил 4</vt:lpstr>
      <vt:lpstr>ЦСР прил 5</vt:lpstr>
      <vt:lpstr>Прил 6</vt:lpstr>
      <vt:lpstr>'Ведом прил 2'!Область_печати</vt:lpstr>
      <vt:lpstr>'доходы  прил 1'!Область_печати</vt:lpstr>
      <vt:lpstr>'Прил 4'!Область_печати</vt:lpstr>
      <vt:lpstr>текст!Область_печати</vt:lpstr>
      <vt:lpstr>'Функц прил 3'!Область_печати</vt:lpstr>
      <vt:lpstr>'ЦСР прил 5'!Область_печати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2024-05-13T07:49:23Z</cp:lastPrinted>
  <dcterms:created xsi:type="dcterms:W3CDTF">2016-12-23T12:59:32Z</dcterms:created>
  <dcterms:modified xsi:type="dcterms:W3CDTF">2024-05-13T07:49:27Z</dcterms:modified>
</cp:coreProperties>
</file>