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branie\Desktop\Собрание 30.09.2025\Решения\Решение №13 (бюджет)\"/>
    </mc:Choice>
  </mc:AlternateContent>
  <bookViews>
    <workbookView xWindow="0" yWindow="0" windowWidth="28800" windowHeight="11700" activeTab="1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Ведом!$A$1:$H$387</definedName>
    <definedName name="_xlnm.Print_Area" localSheetId="1">Функц!$A$1:$E$110</definedName>
    <definedName name="_xlnm.Print_Area" localSheetId="2">ЦСР!$A$2:$F$243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64" i="1" l="1"/>
  <c r="E31" i="7" l="1"/>
  <c r="D31" i="7"/>
  <c r="D37" i="2" l="1"/>
  <c r="E131" i="7"/>
  <c r="D131" i="7"/>
  <c r="G307" i="1"/>
  <c r="G306" i="1" s="1"/>
  <c r="G305" i="1" s="1"/>
  <c r="F307" i="1"/>
  <c r="F306" i="1" s="1"/>
  <c r="F305" i="1" s="1"/>
  <c r="C37" i="2" s="1"/>
  <c r="F78" i="1" l="1"/>
  <c r="G316" i="1" l="1"/>
  <c r="E158" i="7"/>
  <c r="E157" i="7" s="1"/>
  <c r="E156" i="7" s="1"/>
  <c r="E161" i="7"/>
  <c r="E160" i="7" s="1"/>
  <c r="E159" i="7" s="1"/>
  <c r="E163" i="7"/>
  <c r="E162" i="7" s="1"/>
  <c r="E167" i="7"/>
  <c r="E166" i="7" s="1"/>
  <c r="E165" i="7" s="1"/>
  <c r="D155" i="7" l="1"/>
  <c r="D154" i="7" s="1"/>
  <c r="F313" i="1" l="1"/>
  <c r="F217" i="1" l="1"/>
  <c r="D57" i="7" l="1"/>
  <c r="D56" i="7" s="1"/>
  <c r="B56" i="7"/>
  <c r="B57" i="7"/>
  <c r="B58" i="7"/>
  <c r="G131" i="1" l="1"/>
  <c r="D100" i="7" l="1"/>
  <c r="G342" i="1" l="1"/>
  <c r="F342" i="1"/>
  <c r="F339" i="1"/>
  <c r="F220" i="1" l="1"/>
  <c r="F207" i="1" l="1"/>
  <c r="D39" i="2" l="1"/>
  <c r="E48" i="7" l="1"/>
  <c r="D48" i="7"/>
  <c r="F338" i="1"/>
  <c r="D170" i="7" l="1"/>
  <c r="D169" i="7" s="1"/>
  <c r="D168" i="7" s="1"/>
  <c r="F246" i="1"/>
  <c r="F247" i="1"/>
  <c r="E153" i="7" l="1"/>
  <c r="E152" i="7" s="1"/>
  <c r="E151" i="7" s="1"/>
  <c r="D153" i="7"/>
  <c r="D152" i="7" s="1"/>
  <c r="D151" i="7" s="1"/>
  <c r="D74" i="7" l="1"/>
  <c r="D73" i="7" s="1"/>
  <c r="D72" i="7"/>
  <c r="G129" i="1" l="1"/>
  <c r="E29" i="7"/>
  <c r="E28" i="7" s="1"/>
  <c r="E30" i="7"/>
  <c r="E33" i="7"/>
  <c r="E32" i="7" s="1"/>
  <c r="E38" i="7"/>
  <c r="E37" i="7" s="1"/>
  <c r="E40" i="7"/>
  <c r="E39" i="7" s="1"/>
  <c r="E42" i="7"/>
  <c r="E41" i="7" s="1"/>
  <c r="E80" i="7"/>
  <c r="E79" i="7" s="1"/>
  <c r="E82" i="7"/>
  <c r="E81" i="7" s="1"/>
  <c r="E102" i="7"/>
  <c r="E101" i="7" s="1"/>
  <c r="E25" i="7" l="1"/>
  <c r="E36" i="7"/>
  <c r="E78" i="7"/>
  <c r="D87" i="7"/>
  <c r="D86" i="7" s="1"/>
  <c r="F212" i="1" l="1"/>
  <c r="F211" i="1" s="1"/>
  <c r="F129" i="1"/>
  <c r="E129" i="7" l="1"/>
  <c r="D129" i="7"/>
  <c r="D120" i="7" l="1"/>
  <c r="F232" i="1"/>
  <c r="F231" i="1" s="1"/>
  <c r="F178" i="1"/>
  <c r="D77" i="7" l="1"/>
  <c r="D76" i="7" s="1"/>
  <c r="D75" i="7" s="1"/>
  <c r="D141" i="7" l="1"/>
  <c r="D17" i="7"/>
  <c r="G119" i="1"/>
  <c r="G118" i="1" s="1"/>
  <c r="F119" i="1"/>
  <c r="F118" i="1" s="1"/>
  <c r="F39" i="1"/>
  <c r="F38" i="1" s="1"/>
  <c r="F36" i="1"/>
  <c r="F35" i="1" s="1"/>
  <c r="F34" i="1" l="1"/>
  <c r="G104" i="1" l="1"/>
  <c r="G103" i="1" s="1"/>
  <c r="G102" i="1" s="1"/>
  <c r="D41" i="2" s="1"/>
  <c r="D40" i="2" s="1"/>
  <c r="E127" i="7" l="1"/>
  <c r="D127" i="7"/>
  <c r="D117" i="7" l="1"/>
  <c r="D82" i="7"/>
  <c r="D29" i="7" l="1"/>
  <c r="F104" i="1" l="1"/>
  <c r="F103" i="1" s="1"/>
  <c r="F102" i="1" s="1"/>
  <c r="C41" i="2" s="1"/>
  <c r="C40" i="2" s="1"/>
  <c r="D102" i="7" l="1"/>
  <c r="D101" i="7" s="1"/>
  <c r="G258" i="1" l="1"/>
  <c r="E72" i="7" l="1"/>
  <c r="E71" i="7" s="1"/>
  <c r="G332" i="1"/>
  <c r="G82" i="1"/>
  <c r="G81" i="1" s="1"/>
  <c r="F82" i="1"/>
  <c r="F81" i="1" s="1"/>
  <c r="F202" i="1" l="1"/>
  <c r="F201" i="1" s="1"/>
  <c r="D71" i="7" l="1"/>
  <c r="G183" i="1" l="1"/>
  <c r="F28" i="1" l="1"/>
  <c r="F244" i="1" l="1"/>
  <c r="F243" i="1" s="1"/>
  <c r="E134" i="7" l="1"/>
  <c r="E133" i="7" s="1"/>
  <c r="D134" i="7"/>
  <c r="G311" i="1"/>
  <c r="G310" i="1" s="1"/>
  <c r="F311" i="1"/>
  <c r="F310" i="1" l="1"/>
  <c r="F309" i="1" s="1"/>
  <c r="G160" i="1"/>
  <c r="G159" i="1" s="1"/>
  <c r="G276" i="1"/>
  <c r="G275" i="1" s="1"/>
  <c r="C39" i="2" l="1"/>
  <c r="G158" i="1"/>
  <c r="D15" i="2" s="1"/>
  <c r="E92" i="7"/>
  <c r="G174" i="1"/>
  <c r="G168" i="1" s="1"/>
  <c r="G256" i="1" l="1"/>
  <c r="G185" i="1"/>
  <c r="F256" i="1" l="1"/>
  <c r="F131" i="1"/>
  <c r="F128" i="1" s="1"/>
  <c r="G128" i="1"/>
  <c r="G122" i="1" l="1"/>
  <c r="D135" i="7" l="1"/>
  <c r="D133" i="7" s="1"/>
  <c r="G279" i="1"/>
  <c r="F282" i="1"/>
  <c r="D150" i="7"/>
  <c r="D149" i="7" s="1"/>
  <c r="F378" i="1"/>
  <c r="E132" i="7" l="1"/>
  <c r="D132" i="7"/>
  <c r="G278" i="1"/>
  <c r="F279" i="1"/>
  <c r="F278" i="1" s="1"/>
  <c r="D128" i="7" l="1"/>
  <c r="E128" i="7"/>
  <c r="D148" i="7"/>
  <c r="G373" i="1" l="1"/>
  <c r="G372" i="1" s="1"/>
  <c r="G371" i="1" s="1"/>
  <c r="F376" i="1"/>
  <c r="D143" i="7" l="1"/>
  <c r="D140" i="7"/>
  <c r="E111" i="7"/>
  <c r="D111" i="7"/>
  <c r="E109" i="7"/>
  <c r="D109" i="7"/>
  <c r="G328" i="1"/>
  <c r="G327" i="1" s="1"/>
  <c r="F328" i="1"/>
  <c r="F327" i="1" s="1"/>
  <c r="F185" i="1" l="1"/>
  <c r="F183" i="1"/>
  <c r="G182" i="1" l="1"/>
  <c r="F182" i="1"/>
  <c r="D146" i="7"/>
  <c r="F374" i="1" l="1"/>
  <c r="F373" i="1" s="1"/>
  <c r="F372" i="1" l="1"/>
  <c r="F371" i="1" s="1"/>
  <c r="D30" i="7" l="1"/>
  <c r="G121" i="1" l="1"/>
  <c r="G117" i="1" s="1"/>
  <c r="F122" i="1"/>
  <c r="F121" i="1" s="1"/>
  <c r="F117" i="1" s="1"/>
  <c r="D58" i="2" l="1"/>
  <c r="C58" i="2"/>
  <c r="F62" i="1"/>
  <c r="D142" i="7" l="1"/>
  <c r="D139" i="7" s="1"/>
  <c r="F115" i="1"/>
  <c r="F114" i="1" s="1"/>
  <c r="D147" i="7" l="1"/>
  <c r="D145" i="7"/>
  <c r="D144" i="7" l="1"/>
  <c r="F276" i="1" l="1"/>
  <c r="F275" i="1" s="1"/>
  <c r="E130" i="7" l="1"/>
  <c r="E125" i="7" s="1"/>
  <c r="G69" i="1"/>
  <c r="G68" i="1" s="1"/>
  <c r="G309" i="1" l="1"/>
  <c r="G112" i="1"/>
  <c r="G111" i="1" s="1"/>
  <c r="G110" i="1" s="1"/>
  <c r="G352" i="1" l="1"/>
  <c r="G351" i="1" s="1"/>
  <c r="G350" i="1" s="1"/>
  <c r="F352" i="1"/>
  <c r="F351" i="1" s="1"/>
  <c r="F350" i="1" s="1"/>
  <c r="C53" i="2" l="1"/>
  <c r="D53" i="2"/>
  <c r="D96" i="7" l="1"/>
  <c r="D104" i="7"/>
  <c r="G91" i="1" l="1"/>
  <c r="D33" i="7" l="1"/>
  <c r="D32" i="7" s="1"/>
  <c r="G108" i="1"/>
  <c r="G53" i="1"/>
  <c r="G52" i="1" s="1"/>
  <c r="G51" i="1" s="1"/>
  <c r="D98" i="2" l="1"/>
  <c r="G15" i="1"/>
  <c r="G135" i="1"/>
  <c r="G134" i="1" s="1"/>
  <c r="G133" i="1" s="1"/>
  <c r="D87" i="2" s="1"/>
  <c r="F30" i="1" l="1"/>
  <c r="G303" i="1" l="1"/>
  <c r="G302" i="1" s="1"/>
  <c r="G298" i="1" s="1"/>
  <c r="F303" i="1"/>
  <c r="F302" i="1" s="1"/>
  <c r="F66" i="1"/>
  <c r="F61" i="1" s="1"/>
  <c r="D20" i="7" l="1"/>
  <c r="D19" i="7"/>
  <c r="E91" i="7" l="1"/>
  <c r="E90" i="7" s="1"/>
  <c r="C90" i="7"/>
  <c r="B90" i="7"/>
  <c r="A90" i="7"/>
  <c r="A91" i="7"/>
  <c r="B91" i="7"/>
  <c r="C91" i="7"/>
  <c r="D91" i="7"/>
  <c r="D90" i="7" s="1"/>
  <c r="F300" i="1" l="1"/>
  <c r="F299" i="1" s="1"/>
  <c r="F298" i="1" s="1"/>
  <c r="C50" i="2" l="1"/>
  <c r="C49" i="2" s="1"/>
  <c r="C48" i="2" s="1"/>
  <c r="C45" i="2" s="1"/>
  <c r="C44" i="2" s="1"/>
  <c r="E126" i="7" l="1"/>
  <c r="D126" i="7"/>
  <c r="D114" i="7"/>
  <c r="D113" i="7" s="1"/>
  <c r="D112" i="7" s="1"/>
  <c r="B115" i="7"/>
  <c r="D38" i="2"/>
  <c r="D35" i="2" s="1"/>
  <c r="C38" i="2"/>
  <c r="G100" i="1" l="1"/>
  <c r="G99" i="1" s="1"/>
  <c r="G98" i="1" s="1"/>
  <c r="D138" i="7" l="1"/>
  <c r="D137" i="7" s="1"/>
  <c r="D136" i="7" s="1"/>
  <c r="F20" i="1" l="1"/>
  <c r="F89" i="1"/>
  <c r="G89" i="1"/>
  <c r="F325" i="1" l="1"/>
  <c r="F324" i="1" s="1"/>
  <c r="F258" i="1" l="1"/>
  <c r="E19" i="7"/>
  <c r="E47" i="7"/>
  <c r="E46" i="7" s="1"/>
  <c r="E61" i="7"/>
  <c r="E60" i="7" s="1"/>
  <c r="E64" i="7"/>
  <c r="E63" i="7" s="1"/>
  <c r="E62" i="7" s="1"/>
  <c r="E70" i="7"/>
  <c r="E69" i="7" s="1"/>
  <c r="E68" i="7" s="1"/>
  <c r="E89" i="7"/>
  <c r="E88" i="7" s="1"/>
  <c r="E108" i="7"/>
  <c r="E110" i="7"/>
  <c r="D105" i="7"/>
  <c r="D103" i="7" s="1"/>
  <c r="D98" i="7"/>
  <c r="D97" i="7" s="1"/>
  <c r="E18" i="7" l="1"/>
  <c r="E13" i="7" s="1"/>
  <c r="E106" i="7"/>
  <c r="D167" i="7" l="1"/>
  <c r="D166" i="7" s="1"/>
  <c r="D165" i="7" s="1"/>
  <c r="D163" i="7"/>
  <c r="D162" i="7" s="1"/>
  <c r="D161" i="7"/>
  <c r="D160" i="7" s="1"/>
  <c r="D159" i="7" s="1"/>
  <c r="D158" i="7"/>
  <c r="D157" i="7" s="1"/>
  <c r="D156" i="7" s="1"/>
  <c r="D81" i="7"/>
  <c r="D84" i="7"/>
  <c r="D83" i="7" s="1"/>
  <c r="D80" i="7"/>
  <c r="D79" i="7" s="1"/>
  <c r="D121" i="7"/>
  <c r="D124" i="7"/>
  <c r="D123" i="7" s="1"/>
  <c r="D122" i="7" s="1"/>
  <c r="D116" i="7"/>
  <c r="D115" i="7" s="1"/>
  <c r="D64" i="7"/>
  <c r="D63" i="7" s="1"/>
  <c r="D62" i="7" s="1"/>
  <c r="D67" i="7"/>
  <c r="D66" i="7" s="1"/>
  <c r="D65" i="7" s="1"/>
  <c r="D89" i="7"/>
  <c r="D88" i="7" s="1"/>
  <c r="D85" i="7" s="1"/>
  <c r="D110" i="7"/>
  <c r="D108" i="7"/>
  <c r="D95" i="7"/>
  <c r="D70" i="7"/>
  <c r="D69" i="7" s="1"/>
  <c r="D68" i="7" s="1"/>
  <c r="D59" i="7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2" i="7"/>
  <c r="B118" i="7"/>
  <c r="B92" i="7"/>
  <c r="B85" i="7"/>
  <c r="B78" i="7"/>
  <c r="B68" i="7"/>
  <c r="B65" i="7"/>
  <c r="B62" i="7"/>
  <c r="B55" i="7"/>
  <c r="B52" i="7"/>
  <c r="B49" i="7"/>
  <c r="B46" i="7"/>
  <c r="B43" i="7"/>
  <c r="B36" i="7"/>
  <c r="B25" i="7"/>
  <c r="B13" i="7"/>
  <c r="G205" i="1"/>
  <c r="G209" i="1"/>
  <c r="G207" i="1"/>
  <c r="G146" i="1"/>
  <c r="G145" i="1" s="1"/>
  <c r="D58" i="7" l="1"/>
  <c r="D55" i="7"/>
  <c r="D119" i="7"/>
  <c r="D118" i="7" s="1"/>
  <c r="D25" i="7"/>
  <c r="D36" i="7"/>
  <c r="D106" i="7"/>
  <c r="D78" i="7"/>
  <c r="D18" i="7"/>
  <c r="D13" i="7" s="1"/>
  <c r="G204" i="1"/>
  <c r="G200" i="1" s="1"/>
  <c r="D21" i="2" s="1"/>
  <c r="G107" i="1"/>
  <c r="G106" i="1" s="1"/>
  <c r="G60" i="1"/>
  <c r="G315" i="1"/>
  <c r="G331" i="1"/>
  <c r="G330" i="1" s="1"/>
  <c r="G126" i="1" l="1"/>
  <c r="G125" i="1" s="1"/>
  <c r="G124" i="1" s="1"/>
  <c r="F126" i="1"/>
  <c r="F125" i="1" s="1"/>
  <c r="F124" i="1" s="1"/>
  <c r="D33" i="2"/>
  <c r="D99" i="2"/>
  <c r="D32" i="2"/>
  <c r="D20" i="2"/>
  <c r="D18" i="2"/>
  <c r="G347" i="1" l="1"/>
  <c r="G346" i="1" s="1"/>
  <c r="F347" i="1"/>
  <c r="F346" i="1" s="1"/>
  <c r="F345" i="1" s="1"/>
  <c r="G345" i="1" l="1"/>
  <c r="G344" i="1" s="1"/>
  <c r="F344" i="1"/>
  <c r="A122" i="7" l="1"/>
  <c r="D86" i="2" l="1"/>
  <c r="F332" i="1" l="1"/>
  <c r="F331" i="1" s="1"/>
  <c r="F273" i="1"/>
  <c r="F250" i="1" s="1"/>
  <c r="G273" i="1"/>
  <c r="G250" i="1" s="1"/>
  <c r="G249" i="1" s="1"/>
  <c r="F143" i="1" l="1"/>
  <c r="F142" i="1" s="1"/>
  <c r="F141" i="1" s="1"/>
  <c r="B90" i="2" l="1"/>
  <c r="A87" i="2"/>
  <c r="D90" i="2"/>
  <c r="C90" i="2"/>
  <c r="C26" i="2"/>
  <c r="G139" i="1"/>
  <c r="F139" i="1"/>
  <c r="F138" i="1" s="1"/>
  <c r="F137" i="1" s="1"/>
  <c r="F241" i="1"/>
  <c r="F240" i="1" s="1"/>
  <c r="F239" i="1" s="1"/>
  <c r="C89" i="2" l="1"/>
  <c r="C88" i="2" s="1"/>
  <c r="D89" i="2"/>
  <c r="D88" i="2" s="1"/>
  <c r="G137" i="1"/>
  <c r="G138" i="1"/>
  <c r="F135" i="1" l="1"/>
  <c r="F134" i="1" s="1"/>
  <c r="F133" i="1" s="1"/>
  <c r="C87" i="2" l="1"/>
  <c r="F100" i="1" l="1"/>
  <c r="F99" i="1" s="1"/>
  <c r="F98" i="1" s="1"/>
  <c r="F290" i="1" l="1"/>
  <c r="F289" i="1" s="1"/>
  <c r="F288" i="1" s="1"/>
  <c r="F88" i="1"/>
  <c r="F87" i="1" s="1"/>
  <c r="G88" i="1" l="1"/>
  <c r="G87" i="1" l="1"/>
  <c r="G80" i="1" s="1"/>
  <c r="G59" i="1" s="1"/>
  <c r="D34" i="2" l="1"/>
  <c r="F229" i="1"/>
  <c r="F228" i="1" s="1"/>
  <c r="F227" i="1" s="1"/>
  <c r="F226" i="1" s="1"/>
  <c r="F341" i="1" l="1"/>
  <c r="D51" i="7" s="1"/>
  <c r="G190" i="1"/>
  <c r="G189" i="1" s="1"/>
  <c r="F190" i="1"/>
  <c r="F189" i="1" s="1"/>
  <c r="F337" i="1" l="1"/>
  <c r="G341" i="1"/>
  <c r="F188" i="1"/>
  <c r="F187" i="1" s="1"/>
  <c r="C17" i="2" s="1"/>
  <c r="G188" i="1"/>
  <c r="G187" i="1" s="1"/>
  <c r="D17" i="2" s="1"/>
  <c r="E51" i="7" l="1"/>
  <c r="E50" i="7" s="1"/>
  <c r="E49" i="7" s="1"/>
  <c r="E171" i="7" s="1"/>
  <c r="E249" i="7" s="1"/>
  <c r="G337" i="1"/>
  <c r="D50" i="7"/>
  <c r="D49" i="7" s="1"/>
  <c r="F335" i="1"/>
  <c r="F334" i="1" s="1"/>
  <c r="F330" i="1" s="1"/>
  <c r="G166" i="1" l="1"/>
  <c r="F166" i="1"/>
  <c r="G164" i="1"/>
  <c r="F164" i="1"/>
  <c r="F163" i="1" l="1"/>
  <c r="G163" i="1"/>
  <c r="G162" i="1" s="1"/>
  <c r="F237" i="1"/>
  <c r="F236" i="1" s="1"/>
  <c r="F235" i="1" s="1"/>
  <c r="D16" i="2" l="1"/>
  <c r="D130" i="7" l="1"/>
  <c r="D125" i="7" s="1"/>
  <c r="F24" i="1"/>
  <c r="C29" i="2" l="1"/>
  <c r="G367" i="1" l="1"/>
  <c r="D94" i="2" l="1"/>
  <c r="D28" i="2"/>
  <c r="D27" i="2" s="1"/>
  <c r="D22" i="2" s="1"/>
  <c r="C28" i="2"/>
  <c r="C27" i="2" s="1"/>
  <c r="D85" i="2" l="1"/>
  <c r="D84" i="2" s="1"/>
  <c r="D83" i="2" s="1"/>
  <c r="C86" i="2"/>
  <c r="C85" i="2" s="1"/>
  <c r="C84" i="2" s="1"/>
  <c r="C83" i="2" s="1"/>
  <c r="F224" i="1" l="1"/>
  <c r="F223" i="1" s="1"/>
  <c r="E107" i="7" l="1"/>
  <c r="C25" i="2"/>
  <c r="C24" i="2" s="1"/>
  <c r="C23" i="2" s="1"/>
  <c r="C22" i="2" s="1"/>
  <c r="F74" i="1" l="1"/>
  <c r="F73" i="1" s="1"/>
  <c r="F72" i="1" s="1"/>
  <c r="F71" i="1" s="1"/>
  <c r="D82" i="2" l="1"/>
  <c r="D107" i="7" l="1"/>
  <c r="F215" i="1" l="1"/>
  <c r="F214" i="1" s="1"/>
  <c r="G155" i="1" l="1"/>
  <c r="G154" i="1" s="1"/>
  <c r="F155" i="1" l="1"/>
  <c r="F154" i="1" s="1"/>
  <c r="D92" i="2" l="1"/>
  <c r="D91" i="2" s="1"/>
  <c r="F296" i="1" l="1"/>
  <c r="F285" i="1" l="1"/>
  <c r="F284" i="1" s="1"/>
  <c r="F85" i="1"/>
  <c r="F84" i="1" s="1"/>
  <c r="F80" i="1" s="1"/>
  <c r="D81" i="2" l="1"/>
  <c r="D80" i="2" s="1"/>
  <c r="D79" i="2" s="1"/>
  <c r="C82" i="2"/>
  <c r="C81" i="2" s="1"/>
  <c r="C80" i="2" s="1"/>
  <c r="C79" i="2" s="1"/>
  <c r="C78" i="2" l="1"/>
  <c r="C77" i="2" s="1"/>
  <c r="D78" i="2"/>
  <c r="D77" i="2" s="1"/>
  <c r="F57" i="1" l="1"/>
  <c r="F56" i="1" l="1"/>
  <c r="F55" i="1" s="1"/>
  <c r="D50" i="2"/>
  <c r="D49" i="2" s="1"/>
  <c r="D48" i="2" s="1"/>
  <c r="D45" i="2" s="1"/>
  <c r="D44" i="2" s="1"/>
  <c r="F69" i="1"/>
  <c r="F68" i="1" s="1"/>
  <c r="F60" i="1" s="1"/>
  <c r="F96" i="1"/>
  <c r="F92" i="1" s="1"/>
  <c r="F108" i="1"/>
  <c r="F107" i="1" s="1"/>
  <c r="F106" i="1" s="1"/>
  <c r="D52" i="2"/>
  <c r="F112" i="1"/>
  <c r="F111" i="1" s="1"/>
  <c r="F110" i="1" s="1"/>
  <c r="F152" i="1"/>
  <c r="F146" i="1" s="1"/>
  <c r="F145" i="1" s="1"/>
  <c r="F160" i="1"/>
  <c r="F174" i="1"/>
  <c r="F176" i="1"/>
  <c r="F180" i="1"/>
  <c r="F198" i="1"/>
  <c r="F195" i="1" s="1"/>
  <c r="F192" i="1" s="1"/>
  <c r="F205" i="1"/>
  <c r="F209" i="1"/>
  <c r="F249" i="1"/>
  <c r="C32" i="2"/>
  <c r="F322" i="1"/>
  <c r="F316" i="1" s="1"/>
  <c r="F315" i="1" s="1"/>
  <c r="G363" i="1"/>
  <c r="F363" i="1"/>
  <c r="F356" i="1"/>
  <c r="F369" i="1"/>
  <c r="F368" i="1" s="1"/>
  <c r="F53" i="1"/>
  <c r="F52" i="1" s="1"/>
  <c r="F51" i="1" s="1"/>
  <c r="F49" i="1"/>
  <c r="F45" i="1"/>
  <c r="F42" i="1" s="1"/>
  <c r="F32" i="1"/>
  <c r="F18" i="1"/>
  <c r="F204" i="1" l="1"/>
  <c r="F168" i="1"/>
  <c r="F162" i="1" s="1"/>
  <c r="C99" i="2"/>
  <c r="C43" i="2"/>
  <c r="F27" i="1"/>
  <c r="F159" i="1"/>
  <c r="F158" i="1" s="1"/>
  <c r="F77" i="1"/>
  <c r="F76" i="1" s="1"/>
  <c r="F48" i="1"/>
  <c r="F47" i="1" s="1"/>
  <c r="F17" i="1"/>
  <c r="F355" i="1"/>
  <c r="F354" i="1" s="1"/>
  <c r="G359" i="1"/>
  <c r="G358" i="1" s="1"/>
  <c r="G157" i="1" s="1"/>
  <c r="F359" i="1"/>
  <c r="F358" i="1" s="1"/>
  <c r="C59" i="2" s="1"/>
  <c r="F41" i="1"/>
  <c r="C51" i="2" s="1"/>
  <c r="F91" i="1"/>
  <c r="C36" i="2" s="1"/>
  <c r="C35" i="2" s="1"/>
  <c r="F367" i="1"/>
  <c r="C52" i="2"/>
  <c r="F200" i="1" l="1"/>
  <c r="F157" i="1" s="1"/>
  <c r="C57" i="2"/>
  <c r="F26" i="1"/>
  <c r="C18" i="2" s="1"/>
  <c r="F59" i="1"/>
  <c r="C56" i="2"/>
  <c r="D94" i="7"/>
  <c r="D93" i="7" s="1"/>
  <c r="D92" i="7" s="1"/>
  <c r="G380" i="1"/>
  <c r="G392" i="1" s="1"/>
  <c r="C42" i="2"/>
  <c r="C34" i="2"/>
  <c r="D43" i="2"/>
  <c r="C20" i="2"/>
  <c r="C33" i="2"/>
  <c r="D55" i="2"/>
  <c r="D14" i="2"/>
  <c r="D97" i="2"/>
  <c r="C96" i="2"/>
  <c r="C95" i="2" s="1"/>
  <c r="D59" i="2"/>
  <c r="D56" i="2" s="1"/>
  <c r="C94" i="2"/>
  <c r="C93" i="2" s="1"/>
  <c r="C98" i="2"/>
  <c r="C97" i="2" s="1"/>
  <c r="C31" i="2"/>
  <c r="F16" i="1"/>
  <c r="C55" i="2"/>
  <c r="F15" i="1" l="1"/>
  <c r="C21" i="2"/>
  <c r="C15" i="2"/>
  <c r="C16" i="2"/>
  <c r="C30" i="2"/>
  <c r="D51" i="2"/>
  <c r="D42" i="2" s="1"/>
  <c r="C92" i="2"/>
  <c r="C91" i="2" s="1"/>
  <c r="D54" i="2"/>
  <c r="F380" i="1" l="1"/>
  <c r="C14" i="2"/>
  <c r="D171" i="7"/>
  <c r="D31" i="2"/>
  <c r="D30" i="2" s="1"/>
  <c r="D100" i="2" s="1"/>
  <c r="D249" i="7" l="1"/>
  <c r="C54" i="2"/>
  <c r="C100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<sst xmlns="http://schemas.openxmlformats.org/spreadsheetml/2006/main" count="988" uniqueCount="234">
  <si>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</si>
  <si>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</si>
  <si>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</si>
  <si>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</si>
  <si>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</si>
  <si>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</si>
  <si>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</si>
  <si>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</si>
  <si>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</si>
  <si>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</si>
  <si>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</si>
  <si>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</si>
  <si>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</si>
  <si>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</si>
  <si>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</si>
  <si>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</si>
  <si>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</si>
  <si>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</si>
  <si>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</si>
  <si>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</si>
  <si>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</si>
  <si>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</si>
  <si>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</si>
  <si>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</si>
  <si>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</si>
  <si>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</si>
  <si>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</si>
  <si>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</si>
  <si>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</si>
  <si>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</si>
  <si>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</si>
  <si>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</si>
  <si>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</si>
  <si>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</si>
  <si>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</si>
  <si>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</si>
  <si>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</si>
  <si>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</si>
  <si>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</si>
  <si>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</si>
  <si>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</si>
  <si>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</si>
  <si>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</si>
  <si>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</si>
  <si>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</si>
  <si>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</si>
  <si>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</si>
  <si>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</si>
  <si>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</si>
  <si>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</si>
  <si>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</si>
  <si>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</si>
  <si>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</si>
  <si>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</si>
  <si>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</si>
  <si>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</si>
  <si>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</si>
  <si>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</si>
  <si>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</si>
  <si>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</si>
  <si>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</si>
  <si>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</si>
  <si>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</si>
  <si>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</si>
  <si>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</si>
  <si>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</si>
  <si>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</si>
  <si>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</si>
  <si>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</si>
  <si>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</si>
  <si>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</si>
  <si>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</si>
  <si>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</si>
  <si>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</si>
  <si>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</si>
  <si>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</si>
  <si>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</si>
  <si>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</si>
  <si>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</si>
  <si>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</si>
  <si>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</si>
  <si>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</si>
  <si>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</si>
  <si>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</si>
  <si>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</si>
  <si>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</si>
  <si>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</si>
  <si>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</si>
  <si>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</si>
  <si>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</si>
  <si>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</si>
  <si>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</si>
  <si>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</si>
  <si>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</si>
  <si>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</si>
  <si>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</si>
  <si>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</si>
  <si>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</si>
  <si>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</si>
  <si>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</si>
  <si>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</si>
  <si>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</si>
  <si>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</si>
  <si>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</si>
  <si>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</si>
  <si>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</si>
  <si>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</si>
  <si>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</si>
  <si>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</si>
  <si>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</si>
  <si>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</si>
  <si>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</si>
  <si>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</si>
  <si>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</si>
  <si>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</si>
  <si>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</si>
  <si>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</si>
  <si>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</si>
  <si>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</si>
  <si>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</si>
  <si>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</si>
  <si>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</si>
  <si>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</si>
  <si>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</si>
  <si>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</si>
  <si>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</si>
  <si>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</si>
  <si>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</si>
  <si>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</si>
  <si>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</si>
  <si>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</si>
  <si>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</si>
  <si>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</si>
  <si>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</si>
  <si>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</si>
  <si>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</si>
  <si>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</si>
  <si>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</si>
  <si>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</si>
  <si>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</si>
  <si>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</si>
  <si>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</si>
  <si>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</si>
  <si>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</si>
  <si>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</si>
  <si>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</si>
  <si>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</si>
  <si>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</si>
  <si>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</si>
  <si>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</si>
  <si>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</si>
  <si>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</si>
  <si>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</si>
  <si>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</si>
  <si>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</si>
  <si>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</si>
  <si>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</si>
  <si>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</si>
  <si>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</si>
  <si>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</si>
  <si>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</si>
  <si>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</si>
  <si>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</si>
  <si>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</si>
  <si>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</si>
  <si>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</si>
  <si>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</si>
  <si>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</si>
  <si>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</si>
  <si>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</si>
  <si>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</si>
  <si>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</si>
  <si>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</si>
  <si>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</si>
  <si>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</si>
  <si>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</si>
  <si>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</si>
  <si>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</si>
  <si>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</si>
  <si>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</si>
  <si>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</si>
  <si>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</si>
  <si>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</si>
  <si>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</si>
  <si>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</si>
  <si>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</si>
  <si>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</si>
  <si>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</si>
  <si>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на 2025 год и плановый период 2026 и 2027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</si>
  <si>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2025 год.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</si>
  <si>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</si>
  <si>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на 2025 год 
  </t>
  </si>
  <si>
    <t>Субсидии бюджетным учреждениям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</si>
  <si>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2025 год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</si>
  <si>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2018-2030 годы"</t>
  </si>
  <si>
    <t>Муниципальная программа «Содержание и развитие жилищно-коммунального хозяйства и коммунальной инфраструктуры муниципального района Клявлинский Самарской области на 2024-2027 годы»</t>
  </si>
  <si>
    <t>Другие вопросы в области жилищно-коммунального хозяйства</t>
  </si>
  <si>
    <t>"Приложение 6</t>
  </si>
  <si>
    <t>"</t>
  </si>
  <si>
    <t>"Приложение 4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</si>
  <si>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2020-2028 годы"</t>
  </si>
  <si>
    <t>Муниципальная программа "Управление имуществом муниципального района Клявлинский на 2019-2028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</si>
  <si>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2014-2028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</si>
  <si>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2019-2028 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</si>
  <si>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2021-2028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</si>
  <si>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2023 - 2028 годы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</si>
  <si>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2019-2028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</si>
  <si>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2023 - 2028 годы</t>
  </si>
  <si>
    <t>Муниципальная программа "Профилактика терроризма и экстремизма в муниципальном районе Клявлинский Самарской области  на 2018– 2028  годы"</t>
  </si>
  <si>
    <t>Муниципальная программа "Профилактика терроризма и экстремизма в муниципальном районе Клявлинский Самарской области  на 2018– 2028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</si>
  <si>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2021-2028 годы"</t>
  </si>
  <si>
    <t>Муниципальная программа "Развитие физической культуры и спорта муниципального района Клявлинский на период до 2028 года"</t>
  </si>
  <si>
    <t>"Приложение 8</t>
  </si>
  <si>
    <t>Муниципальная программа "Управление муниципальными финансами и развитие межбюджетных отношений на 2018-2028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</si>
  <si>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2012-2028 годы"</t>
  </si>
  <si>
    <t>Муниципальная программа "Развитие культуры, молодежной политики и спорта муниципального района Клявлинский до 2028 года"</t>
  </si>
  <si>
    <t>Муниципальная программа "Природоохранные мероприятия на территории муниципального района Клявлинский  на 2023-2028 гг."</t>
  </si>
  <si>
    <t>Муниципальная программа "Улучшение условий охраны труда в муниципальном районе Клявлинский Самарской области на 2021-2028 годы"</t>
  </si>
  <si>
    <t>Муниципальная программа "Управление делами в муниципальном районе Клявлинский на 2017-2028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</si>
  <si>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2019-2028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</si>
  <si>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2013-2028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</si>
  <si>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2013-2028 годы</t>
  </si>
  <si>
    <t>Муниципальная программа "Поддержка и развитие районной газеты "Знамя Родины" на 2014-2028 годы"</t>
  </si>
  <si>
    <t>Муниципальная программа "Развитие культуры, молодежной политики и спорта муниципального района Клявлинский  до 2028 года"</t>
  </si>
  <si>
    <t>Социальное обеспечение и иные выплаты гражданам несоцианального характера</t>
  </si>
  <si>
    <t>Публичные нормативные выплаты гражданам несоцианального характера</t>
  </si>
  <si>
    <t>Публичные нормативные выплаты гражданам несоциального характера</t>
  </si>
  <si>
    <t>Муниципальная программа «Обеспечение безбарьерной среды жизнедеятельности и социальной интеграции инвалидов в муниципальном районе Клявлинский  на  2020 – 2025 гг.»</t>
  </si>
  <si>
    <t>Субсидии юридическим лицам (кроме некоммерческих организаций), индивидуальным предпринимателям, физическим лицам</t>
  </si>
  <si>
    <t>,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</si>
  <si>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</si>
  <si>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Приложение 2 к Решению Собрания представителей                                                                                                              муниципального района Клявлинский Самарской области №13 от 30.09.2025г.</t>
  </si>
  <si>
    <t>Приложение 4 к Решению Собрания представителей                                                                                                              муниципального района Клявлинский Самарской области № 13 от 30.09.2025г.</t>
  </si>
  <si>
    <t>Приложение 3 к Решению Собрания представителей                                                                                                                                                                                                          муниципального района Клявлинский Самарской области № 13 от 30.09.2025г.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</si>
</sst>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76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0" fontId="2" fillId="2" borderId="0" xfId="0" applyFont="1" applyFill="1"/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166" fontId="5" fillId="2" borderId="4" xfId="4" applyNumberFormat="1" applyFont="1" applyFill="1" applyBorder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0" fontId="0" fillId="0" borderId="0" xfId="0" applyFont="1" applyFill="1"/>
    <xf numFmtId="0" fontId="6" fillId="0" borderId="0" xfId="4" applyFont="1"/>
    <xf numFmtId="0" fontId="15" fillId="2" borderId="0" xfId="2" applyFont="1" applyFill="1" applyBorder="1" applyAlignment="1" applyProtection="1">
      <alignment horizontal="right" wrapText="1"/>
    </xf>
    <xf numFmtId="166" fontId="6" fillId="0" borderId="0" xfId="4" applyNumberFormat="1" applyFont="1"/>
    <xf numFmtId="166" fontId="18" fillId="3" borderId="0" xfId="4" applyNumberFormat="1" applyFont="1" applyFill="1"/>
    <xf numFmtId="166" fontId="18" fillId="0" borderId="0" xfId="4" applyNumberFormat="1" applyFont="1"/>
    <xf numFmtId="166" fontId="16" fillId="0" borderId="0" xfId="4" applyNumberFormat="1" applyFont="1"/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2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3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2" applyFont="1" applyFill="1" applyAlignment="1" applyProtection="1">
      <alignment wrapText="1"/>
    </xf>
    <xf numFmtId="165" fontId="3" fillId="0" borderId="2" xfId="3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/>
    <xf numFmtId="0" fontId="0" fillId="0" borderId="0" xfId="0" applyFont="1" applyFill="1" applyProtection="1"/>
    <xf numFmtId="168" fontId="5" fillId="0" borderId="1" xfId="1" applyNumberFormat="1" applyFont="1" applyFill="1" applyBorder="1" applyAlignment="1" applyProtection="1">
      <alignment horizontal="center" vertical="distributed"/>
      <protection hidden="1"/>
    </xf>
    <xf numFmtId="49" fontId="5" fillId="0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0" borderId="2" xfId="3" applyNumberFormat="1" applyFont="1" applyFill="1" applyBorder="1" applyAlignment="1" applyProtection="1">
      <alignment wrapText="1"/>
      <protection hidden="1"/>
    </xf>
    <xf numFmtId="165" fontId="5" fillId="0" borderId="1" xfId="3" applyNumberFormat="1" applyFont="1" applyFill="1" applyBorder="1" applyAlignment="1" applyProtection="1">
      <alignment horizontal="center" wrapText="1"/>
      <protection hidden="1"/>
    </xf>
    <xf numFmtId="169" fontId="5" fillId="0" borderId="1" xfId="1" applyNumberFormat="1" applyFont="1" applyFill="1" applyBorder="1" applyAlignment="1" applyProtection="1">
      <alignment horizontal="center" wrapText="1"/>
      <protection hidden="1"/>
    </xf>
    <xf numFmtId="169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2" applyFont="1" applyFill="1" applyBorder="1" applyAlignment="1" applyProtection="1">
      <alignment horizontal="left" wrapText="1"/>
    </xf>
    <xf numFmtId="165" fontId="3" fillId="0" borderId="1" xfId="3" applyNumberFormat="1" applyFont="1" applyFill="1" applyBorder="1" applyAlignment="1" applyProtection="1">
      <alignment horizontal="distributed" wrapText="1"/>
      <protection hidden="1"/>
    </xf>
    <xf numFmtId="169" fontId="3" fillId="0" borderId="1" xfId="1" applyNumberFormat="1" applyFont="1" applyFill="1" applyBorder="1" applyAlignment="1" applyProtection="1">
      <alignment horizontal="distributed" wrapText="1"/>
      <protection hidden="1"/>
    </xf>
    <xf numFmtId="0" fontId="3" fillId="0" borderId="1" xfId="1" applyNumberFormat="1" applyFont="1" applyFill="1" applyBorder="1" applyAlignment="1" applyProtection="1">
      <alignment horizontal="distributed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0" fillId="0" borderId="0" xfId="0" applyNumberFormat="1" applyFill="1"/>
    <xf numFmtId="0" fontId="13" fillId="0" borderId="0" xfId="0" applyFont="1" applyFill="1"/>
    <xf numFmtId="49" fontId="5" fillId="0" borderId="1" xfId="2" applyNumberFormat="1" applyFont="1" applyFill="1" applyBorder="1" applyAlignment="1" applyProtection="1">
      <alignment horizontal="left" vertical="distributed" wrapText="1"/>
    </xf>
    <xf numFmtId="49" fontId="3" fillId="0" borderId="1" xfId="2" applyNumberFormat="1" applyFont="1" applyFill="1" applyBorder="1" applyAlignment="1" applyProtection="1">
      <alignment horizontal="left" wrapText="1"/>
    </xf>
    <xf numFmtId="49" fontId="3" fillId="0" borderId="1" xfId="1" applyNumberFormat="1" applyFont="1" applyFill="1" applyBorder="1" applyAlignment="1" applyProtection="1">
      <alignment horizontal="center" wrapText="1"/>
      <protection hidden="1"/>
    </xf>
    <xf numFmtId="165" fontId="5" fillId="0" borderId="0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vertical="distributed" wrapText="1"/>
    </xf>
    <xf numFmtId="0" fontId="12" fillId="0" borderId="0" xfId="0" applyFont="1" applyFill="1"/>
    <xf numFmtId="49" fontId="3" fillId="0" borderId="0" xfId="0" applyNumberFormat="1" applyFont="1" applyFill="1" applyAlignment="1">
      <alignment wrapText="1"/>
    </xf>
    <xf numFmtId="166" fontId="14" fillId="0" borderId="3" xfId="1" applyNumberFormat="1" applyFont="1" applyFill="1" applyBorder="1" applyAlignment="1" applyProtection="1">
      <alignment horizontal="right" wrapText="1"/>
      <protection hidden="1"/>
    </xf>
    <xf numFmtId="49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0" borderId="1" xfId="3" applyNumberFormat="1" applyFont="1" applyFill="1" applyBorder="1" applyAlignment="1" applyProtection="1">
      <alignment wrapText="1"/>
      <protection hidden="1"/>
    </xf>
    <xf numFmtId="165" fontId="3" fillId="0" borderId="1" xfId="3" applyNumberFormat="1" applyFont="1" applyFill="1" applyBorder="1" applyAlignment="1" applyProtection="1">
      <alignment wrapText="1"/>
      <protection hidden="1"/>
    </xf>
    <xf numFmtId="166" fontId="3" fillId="0" borderId="1" xfId="1" applyNumberFormat="1" applyFont="1" applyFill="1" applyBorder="1" applyAlignment="1" applyProtection="1">
      <alignment horizontal="center" wrapText="1"/>
      <protection hidden="1"/>
    </xf>
    <xf numFmtId="168" fontId="5" fillId="0" borderId="1" xfId="1" applyNumberFormat="1" applyFont="1" applyFill="1" applyBorder="1" applyAlignment="1" applyProtection="1">
      <alignment vertical="distributed"/>
      <protection hidden="1"/>
    </xf>
    <xf numFmtId="168" fontId="3" fillId="0" borderId="1" xfId="1" applyNumberFormat="1" applyFont="1" applyFill="1" applyBorder="1" applyAlignment="1" applyProtection="1">
      <alignment horizontal="center" vertical="distributed"/>
      <protection hidden="1"/>
    </xf>
    <xf numFmtId="0" fontId="3" fillId="0" borderId="0" xfId="0" applyFont="1" applyFill="1"/>
    <xf numFmtId="0" fontId="3" fillId="0" borderId="4" xfId="1" applyNumberFormat="1" applyFont="1" applyFill="1" applyBorder="1" applyAlignment="1" applyProtection="1">
      <alignment horizontal="center" wrapText="1"/>
      <protection hidden="1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right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9" fontId="5" fillId="0" borderId="0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5" fillId="0" borderId="0" xfId="1" applyFont="1" applyFill="1" applyBorder="1" applyAlignment="1" applyProtection="1">
      <alignment horizontal="center" vertical="distributed" wrapText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1" applyNumberFormat="1" applyFont="1" applyFill="1" applyBorder="1" applyAlignment="1" applyProtection="1">
      <alignment horizontal="center"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6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0" applyFont="1" applyFill="1" applyAlignment="1">
      <alignment horizontal="right" vertical="distributed"/>
    </xf>
    <xf numFmtId="0" fontId="3" fillId="2" borderId="0" xfId="4" applyFont="1" applyFill="1" applyAlignment="1">
      <alignment horizontal="right" vertical="distributed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3" fillId="2" borderId="0" xfId="4" applyNumberFormat="1" applyFont="1" applyFill="1" applyAlignment="1">
      <alignment horizontal="right" vertical="distributed" wrapText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6;&#1072;&#1073;&#1086;&#1095;&#1080;&#1081;%20&#1089;&#1090;&#1086;&#1083;%2008.10.2014\&#1055;&#1056;&#1054;&#1045;&#1050;&#1058;%20N\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98"/>
  <sheetViews>
    <sheetView showZeros="0" view="pageBreakPreview" zoomScaleNormal="100" zoomScaleSheetLayoutView="100" workbookViewId="0">
      <selection activeCell="G405" sqref="G405"/>
    </sheetView>
  </sheetViews>
  <sheetFormatPr defaultRowHeight="12.75" x14ac:dyDescent="0.2"/>
  <cols>
    <col min="1" max="1" width="5.7109375" style="84" customWidth="1"/>
    <col min="2" max="2" width="42.85546875" style="84" customWidth="1"/>
    <col min="3" max="3" width="6.28515625" style="138" customWidth="1"/>
    <col min="4" max="4" width="10.5703125" style="138" customWidth="1"/>
    <col min="5" max="5" width="6" style="138" customWidth="1"/>
    <col min="6" max="6" width="12.42578125" style="84" customWidth="1"/>
    <col min="7" max="7" width="12.7109375" style="84" customWidth="1"/>
    <col min="8" max="8" width="2.140625" style="84" customWidth="1"/>
    <col min="9" max="9" width="17.42578125" style="4" customWidth="1"/>
  </cols>
  <sheetData>
    <row r="1" spans="1:8" s="4" customFormat="1" ht="27.75" customHeight="1" x14ac:dyDescent="0.2">
      <c r="A1" s="157" t="s">
        <v>231</v>
      </c>
      <c r="B1" s="157"/>
      <c r="C1" s="157"/>
      <c r="D1" s="157"/>
      <c r="E1" s="157"/>
      <c r="F1" s="157"/>
      <c r="G1" s="157"/>
      <c r="H1" s="84"/>
    </row>
    <row r="2" spans="1:8" s="4" customFormat="1" x14ac:dyDescent="0.2">
      <c r="A2" s="145" t="s">
        <v>199</v>
      </c>
      <c r="B2" s="145"/>
      <c r="C2" s="145"/>
      <c r="D2" s="145"/>
      <c r="E2" s="145"/>
      <c r="F2" s="145"/>
      <c r="G2" s="145"/>
      <c r="H2" s="84"/>
    </row>
    <row r="3" spans="1:8" s="4" customFormat="1" x14ac:dyDescent="0.2">
      <c r="A3" s="145" t="s">
        <v>0</v>
      </c>
      <c r="B3" s="145"/>
      <c r="C3" s="145"/>
      <c r="D3" s="145"/>
      <c r="E3" s="145"/>
      <c r="F3" s="145"/>
      <c r="G3" s="145"/>
      <c r="H3" s="84"/>
    </row>
    <row r="4" spans="1:8" s="4" customFormat="1" x14ac:dyDescent="0.2">
      <c r="A4" s="145" t="s">
        <v>120</v>
      </c>
      <c r="B4" s="145"/>
      <c r="C4" s="145"/>
      <c r="D4" s="145"/>
      <c r="E4" s="145"/>
      <c r="F4" s="145"/>
      <c r="G4" s="145"/>
      <c r="H4" s="84"/>
    </row>
    <row r="5" spans="1:8" s="4" customFormat="1" x14ac:dyDescent="0.2">
      <c r="A5" s="145" t="s">
        <v>121</v>
      </c>
      <c r="B5" s="145"/>
      <c r="C5" s="145"/>
      <c r="D5" s="145"/>
      <c r="E5" s="145"/>
      <c r="F5" s="145"/>
      <c r="G5" s="145"/>
      <c r="H5" s="84"/>
    </row>
    <row r="6" spans="1:8" s="4" customFormat="1" x14ac:dyDescent="0.2">
      <c r="A6" s="145" t="s">
        <v>190</v>
      </c>
      <c r="B6" s="145"/>
      <c r="C6" s="145"/>
      <c r="D6" s="145"/>
      <c r="E6" s="145"/>
      <c r="F6" s="145"/>
      <c r="G6" s="145"/>
      <c r="H6" s="84"/>
    </row>
    <row r="7" spans="1:8" s="4" customFormat="1" x14ac:dyDescent="0.2">
      <c r="A7" s="140"/>
      <c r="B7" s="140"/>
      <c r="C7" s="140"/>
      <c r="D7" s="140"/>
      <c r="E7" s="140"/>
      <c r="F7" s="140"/>
      <c r="G7" s="140"/>
      <c r="H7" s="84"/>
    </row>
    <row r="8" spans="1:8" s="4" customFormat="1" ht="34.5" hidden="1" customHeight="1" x14ac:dyDescent="0.2">
      <c r="A8" s="102">
        <v>0</v>
      </c>
      <c r="B8" s="103" t="s">
        <v>1</v>
      </c>
      <c r="C8" s="104">
        <v>0</v>
      </c>
      <c r="D8" s="105">
        <v>0</v>
      </c>
      <c r="E8" s="105">
        <v>0</v>
      </c>
      <c r="F8" s="91">
        <v>0</v>
      </c>
      <c r="G8" s="91">
        <v>0</v>
      </c>
      <c r="H8" s="84"/>
    </row>
    <row r="9" spans="1:8" s="4" customFormat="1" ht="14.25" customHeight="1" x14ac:dyDescent="0.2">
      <c r="A9" s="146" t="s">
        <v>191</v>
      </c>
      <c r="B9" s="146"/>
      <c r="C9" s="146"/>
      <c r="D9" s="146"/>
      <c r="E9" s="146"/>
      <c r="F9" s="146"/>
      <c r="G9" s="146"/>
      <c r="H9" s="84"/>
    </row>
    <row r="10" spans="1:8" s="4" customFormat="1" x14ac:dyDescent="0.2">
      <c r="A10" s="106"/>
      <c r="B10" s="107"/>
      <c r="C10" s="92"/>
      <c r="D10" s="92"/>
      <c r="E10" s="92"/>
      <c r="F10" s="92"/>
      <c r="G10" s="140"/>
      <c r="H10" s="84"/>
    </row>
    <row r="11" spans="1:8" s="4" customFormat="1" ht="12.75" customHeight="1" x14ac:dyDescent="0.2">
      <c r="A11" s="154" t="s">
        <v>2</v>
      </c>
      <c r="B11" s="155" t="s">
        <v>119</v>
      </c>
      <c r="C11" s="156" t="s">
        <v>3</v>
      </c>
      <c r="D11" s="156" t="s">
        <v>4</v>
      </c>
      <c r="E11" s="156" t="s">
        <v>5</v>
      </c>
      <c r="F11" s="147" t="s">
        <v>160</v>
      </c>
      <c r="G11" s="148"/>
      <c r="H11" s="84"/>
    </row>
    <row r="12" spans="1:8" s="4" customFormat="1" x14ac:dyDescent="0.2">
      <c r="A12" s="154"/>
      <c r="B12" s="155"/>
      <c r="C12" s="156"/>
      <c r="D12" s="156"/>
      <c r="E12" s="151"/>
      <c r="F12" s="149"/>
      <c r="G12" s="150"/>
      <c r="H12" s="84"/>
    </row>
    <row r="13" spans="1:8" s="4" customFormat="1" ht="130.5" customHeight="1" x14ac:dyDescent="0.2">
      <c r="A13" s="154"/>
      <c r="B13" s="155"/>
      <c r="C13" s="156"/>
      <c r="D13" s="156"/>
      <c r="E13" s="156"/>
      <c r="F13" s="93" t="s">
        <v>6</v>
      </c>
      <c r="G13" s="93" t="s">
        <v>175</v>
      </c>
      <c r="H13" s="84"/>
    </row>
    <row r="14" spans="1:8" s="4" customFormat="1" hidden="1" x14ac:dyDescent="0.2">
      <c r="A14" s="108"/>
      <c r="B14" s="109"/>
      <c r="C14" s="110" t="s">
        <v>7</v>
      </c>
      <c r="D14" s="141" t="s">
        <v>7</v>
      </c>
      <c r="E14" s="141"/>
      <c r="F14" s="93"/>
      <c r="G14" s="93"/>
      <c r="H14" s="84"/>
    </row>
    <row r="15" spans="1:8" s="4" customFormat="1" ht="38.25" x14ac:dyDescent="0.2">
      <c r="A15" s="142">
        <v>922</v>
      </c>
      <c r="B15" s="71" t="s">
        <v>165</v>
      </c>
      <c r="C15" s="111">
        <v>0</v>
      </c>
      <c r="D15" s="112">
        <v>0</v>
      </c>
      <c r="E15" s="143">
        <v>0</v>
      </c>
      <c r="F15" s="94">
        <f>F16+F26+F34+F41+F47+F51+F55</f>
        <v>57116.453999999998</v>
      </c>
      <c r="G15" s="94">
        <f>G16+G26+G34+G41+G47+G51+G55</f>
        <v>384</v>
      </c>
      <c r="H15" s="84"/>
    </row>
    <row r="16" spans="1:8" s="4" customFormat="1" ht="51" x14ac:dyDescent="0.2">
      <c r="A16" s="102">
        <v>0</v>
      </c>
      <c r="B16" s="71" t="s">
        <v>43</v>
      </c>
      <c r="C16" s="111">
        <v>104</v>
      </c>
      <c r="D16" s="112">
        <v>0</v>
      </c>
      <c r="E16" s="143">
        <v>0</v>
      </c>
      <c r="F16" s="94">
        <f>F17</f>
        <v>898.19299999999998</v>
      </c>
      <c r="G16" s="94">
        <v>0</v>
      </c>
      <c r="H16" s="84"/>
    </row>
    <row r="17" spans="1:8" s="4" customFormat="1" ht="38.25" x14ac:dyDescent="0.2">
      <c r="A17" s="102">
        <v>0</v>
      </c>
      <c r="B17" s="46" t="s">
        <v>213</v>
      </c>
      <c r="C17" s="72">
        <v>104</v>
      </c>
      <c r="D17" s="113" t="s">
        <v>12</v>
      </c>
      <c r="E17" s="114">
        <v>0</v>
      </c>
      <c r="F17" s="95">
        <f>F18+F20</f>
        <v>898.19299999999998</v>
      </c>
      <c r="G17" s="95">
        <v>0</v>
      </c>
      <c r="H17" s="84"/>
    </row>
    <row r="18" spans="1:8" s="4" customFormat="1" ht="63.75" x14ac:dyDescent="0.2">
      <c r="A18" s="102">
        <v>0</v>
      </c>
      <c r="B18" s="46" t="s">
        <v>46</v>
      </c>
      <c r="C18" s="72">
        <v>104</v>
      </c>
      <c r="D18" s="113" t="s">
        <v>12</v>
      </c>
      <c r="E18" s="114">
        <v>100</v>
      </c>
      <c r="F18" s="95">
        <f>F19</f>
        <v>898.19299999999998</v>
      </c>
      <c r="G18" s="95">
        <v>0</v>
      </c>
      <c r="H18" s="84"/>
    </row>
    <row r="19" spans="1:8" s="4" customFormat="1" ht="25.5" x14ac:dyDescent="0.2">
      <c r="A19" s="102">
        <v>0</v>
      </c>
      <c r="B19" s="46" t="s">
        <v>47</v>
      </c>
      <c r="C19" s="72">
        <v>104</v>
      </c>
      <c r="D19" s="113" t="s">
        <v>12</v>
      </c>
      <c r="E19" s="114">
        <v>120</v>
      </c>
      <c r="F19" s="95">
        <v>898.19299999999998</v>
      </c>
      <c r="G19" s="95">
        <v>0</v>
      </c>
      <c r="H19" s="84"/>
    </row>
    <row r="20" spans="1:8" s="4" customFormat="1" ht="25.5" hidden="1" x14ac:dyDescent="0.2">
      <c r="A20" s="102">
        <v>0</v>
      </c>
      <c r="B20" s="46" t="s">
        <v>48</v>
      </c>
      <c r="C20" s="72">
        <v>104</v>
      </c>
      <c r="D20" s="113" t="s">
        <v>12</v>
      </c>
      <c r="E20" s="114">
        <v>200</v>
      </c>
      <c r="F20" s="95">
        <f>F21</f>
        <v>0</v>
      </c>
      <c r="G20" s="95">
        <v>0</v>
      </c>
      <c r="H20" s="84"/>
    </row>
    <row r="21" spans="1:8" s="4" customFormat="1" ht="39" hidden="1" customHeight="1" x14ac:dyDescent="0.2">
      <c r="A21" s="102">
        <v>0</v>
      </c>
      <c r="B21" s="46" t="s">
        <v>49</v>
      </c>
      <c r="C21" s="72">
        <v>104</v>
      </c>
      <c r="D21" s="113" t="s">
        <v>12</v>
      </c>
      <c r="E21" s="114">
        <v>240</v>
      </c>
      <c r="F21" s="95"/>
      <c r="G21" s="95">
        <v>0</v>
      </c>
      <c r="H21" s="84"/>
    </row>
    <row r="22" spans="1:8" s="4" customFormat="1" hidden="1" x14ac:dyDescent="0.2">
      <c r="A22" s="102">
        <v>0</v>
      </c>
      <c r="B22" s="46" t="s">
        <v>50</v>
      </c>
      <c r="C22" s="72">
        <v>104</v>
      </c>
      <c r="D22" s="113" t="s">
        <v>13</v>
      </c>
      <c r="E22" s="114">
        <v>800</v>
      </c>
      <c r="F22" s="95">
        <v>0</v>
      </c>
      <c r="G22" s="95">
        <v>0</v>
      </c>
      <c r="H22" s="84"/>
    </row>
    <row r="23" spans="1:8" s="4" customFormat="1" hidden="1" x14ac:dyDescent="0.2">
      <c r="A23" s="102">
        <v>0</v>
      </c>
      <c r="B23" s="46" t="s">
        <v>51</v>
      </c>
      <c r="C23" s="72">
        <v>104</v>
      </c>
      <c r="D23" s="113" t="s">
        <v>13</v>
      </c>
      <c r="E23" s="114">
        <v>850</v>
      </c>
      <c r="F23" s="95">
        <v>0</v>
      </c>
      <c r="G23" s="95">
        <v>0</v>
      </c>
      <c r="H23" s="84"/>
    </row>
    <row r="24" spans="1:8" s="4" customFormat="1" hidden="1" x14ac:dyDescent="0.2">
      <c r="A24" s="102"/>
      <c r="B24" s="46" t="s">
        <v>50</v>
      </c>
      <c r="C24" s="72">
        <v>104</v>
      </c>
      <c r="D24" s="113" t="s">
        <v>13</v>
      </c>
      <c r="E24" s="114">
        <v>800</v>
      </c>
      <c r="F24" s="95">
        <f>F25</f>
        <v>0</v>
      </c>
      <c r="G24" s="95"/>
      <c r="H24" s="84"/>
    </row>
    <row r="25" spans="1:8" s="4" customFormat="1" hidden="1" x14ac:dyDescent="0.2">
      <c r="A25" s="102"/>
      <c r="B25" s="46" t="s">
        <v>51</v>
      </c>
      <c r="C25" s="72">
        <v>104</v>
      </c>
      <c r="D25" s="113" t="s">
        <v>13</v>
      </c>
      <c r="E25" s="114">
        <v>850</v>
      </c>
      <c r="F25" s="95">
        <v>0</v>
      </c>
      <c r="G25" s="95"/>
      <c r="H25" s="84"/>
    </row>
    <row r="26" spans="1:8" s="4" customFormat="1" ht="38.25" x14ac:dyDescent="0.2">
      <c r="A26" s="102">
        <v>0</v>
      </c>
      <c r="B26" s="71" t="s">
        <v>52</v>
      </c>
      <c r="C26" s="111">
        <v>106</v>
      </c>
      <c r="D26" s="112">
        <v>0</v>
      </c>
      <c r="E26" s="143">
        <v>0</v>
      </c>
      <c r="F26" s="94">
        <f>F27</f>
        <v>17586.677</v>
      </c>
      <c r="G26" s="94">
        <v>0</v>
      </c>
      <c r="H26" s="84"/>
    </row>
    <row r="27" spans="1:8" s="4" customFormat="1" ht="38.25" x14ac:dyDescent="0.2">
      <c r="A27" s="102">
        <v>0</v>
      </c>
      <c r="B27" s="46" t="s">
        <v>213</v>
      </c>
      <c r="C27" s="72">
        <v>106</v>
      </c>
      <c r="D27" s="113" t="s">
        <v>12</v>
      </c>
      <c r="E27" s="114">
        <v>0</v>
      </c>
      <c r="F27" s="95">
        <f>F28+F30+F32</f>
        <v>17586.677</v>
      </c>
      <c r="G27" s="95">
        <v>0</v>
      </c>
      <c r="H27" s="84"/>
    </row>
    <row r="28" spans="1:8" s="4" customFormat="1" ht="63.75" x14ac:dyDescent="0.2">
      <c r="A28" s="102">
        <v>0</v>
      </c>
      <c r="B28" s="46" t="s">
        <v>46</v>
      </c>
      <c r="C28" s="72">
        <v>106</v>
      </c>
      <c r="D28" s="113" t="s">
        <v>12</v>
      </c>
      <c r="E28" s="114">
        <v>100</v>
      </c>
      <c r="F28" s="95">
        <f>F29</f>
        <v>17021.517</v>
      </c>
      <c r="G28" s="95">
        <v>0</v>
      </c>
      <c r="H28" s="84"/>
    </row>
    <row r="29" spans="1:8" s="4" customFormat="1" ht="25.5" x14ac:dyDescent="0.2">
      <c r="A29" s="102">
        <v>0</v>
      </c>
      <c r="B29" s="46" t="s">
        <v>47</v>
      </c>
      <c r="C29" s="72">
        <v>106</v>
      </c>
      <c r="D29" s="113" t="s">
        <v>12</v>
      </c>
      <c r="E29" s="114">
        <v>120</v>
      </c>
      <c r="F29" s="95">
        <v>17021.517</v>
      </c>
      <c r="G29" s="95">
        <v>0</v>
      </c>
      <c r="H29" s="84"/>
    </row>
    <row r="30" spans="1:8" s="4" customFormat="1" ht="29.25" customHeight="1" x14ac:dyDescent="0.2">
      <c r="A30" s="102">
        <v>0</v>
      </c>
      <c r="B30" s="46" t="s">
        <v>48</v>
      </c>
      <c r="C30" s="72">
        <v>106</v>
      </c>
      <c r="D30" s="113" t="s">
        <v>12</v>
      </c>
      <c r="E30" s="114">
        <v>200</v>
      </c>
      <c r="F30" s="95">
        <f>F31</f>
        <v>534.62199999999996</v>
      </c>
      <c r="G30" s="95">
        <v>0</v>
      </c>
      <c r="H30" s="84"/>
    </row>
    <row r="31" spans="1:8" s="4" customFormat="1" ht="36.75" customHeight="1" x14ac:dyDescent="0.2">
      <c r="A31" s="102">
        <v>0</v>
      </c>
      <c r="B31" s="46" t="s">
        <v>49</v>
      </c>
      <c r="C31" s="72">
        <v>106</v>
      </c>
      <c r="D31" s="113" t="s">
        <v>12</v>
      </c>
      <c r="E31" s="114">
        <v>240</v>
      </c>
      <c r="F31" s="95">
        <v>534.62199999999996</v>
      </c>
      <c r="G31" s="95">
        <v>0</v>
      </c>
      <c r="H31" s="84"/>
    </row>
    <row r="32" spans="1:8" s="4" customFormat="1" ht="19.5" customHeight="1" x14ac:dyDescent="0.2">
      <c r="A32" s="102">
        <v>0</v>
      </c>
      <c r="B32" s="46" t="s">
        <v>50</v>
      </c>
      <c r="C32" s="72">
        <v>106</v>
      </c>
      <c r="D32" s="113" t="s">
        <v>12</v>
      </c>
      <c r="E32" s="114">
        <v>800</v>
      </c>
      <c r="F32" s="95">
        <f>F33</f>
        <v>30.538</v>
      </c>
      <c r="G32" s="95">
        <v>0</v>
      </c>
      <c r="H32" s="84"/>
    </row>
    <row r="33" spans="1:8" s="4" customFormat="1" ht="21.75" customHeight="1" x14ac:dyDescent="0.2">
      <c r="A33" s="102">
        <v>0</v>
      </c>
      <c r="B33" s="46" t="s">
        <v>51</v>
      </c>
      <c r="C33" s="72">
        <v>106</v>
      </c>
      <c r="D33" s="113" t="s">
        <v>12</v>
      </c>
      <c r="E33" s="114">
        <v>850</v>
      </c>
      <c r="F33" s="95">
        <v>30.538</v>
      </c>
      <c r="G33" s="95">
        <v>0</v>
      </c>
      <c r="H33" s="84"/>
    </row>
    <row r="34" spans="1:8" s="4" customFormat="1" ht="19.5" customHeight="1" x14ac:dyDescent="0.2">
      <c r="A34" s="102"/>
      <c r="B34" s="46" t="s">
        <v>66</v>
      </c>
      <c r="C34" s="111">
        <v>113</v>
      </c>
      <c r="D34" s="113"/>
      <c r="E34" s="114"/>
      <c r="F34" s="94">
        <f>F35+F38</f>
        <v>350.60300000000001</v>
      </c>
      <c r="G34" s="95"/>
      <c r="H34" s="84"/>
    </row>
    <row r="35" spans="1:8" s="4" customFormat="1" ht="38.25" hidden="1" x14ac:dyDescent="0.2">
      <c r="A35" s="102"/>
      <c r="B35" s="46" t="s">
        <v>176</v>
      </c>
      <c r="C35" s="72">
        <v>113</v>
      </c>
      <c r="D35" s="113" t="s">
        <v>12</v>
      </c>
      <c r="E35" s="114"/>
      <c r="F35" s="95">
        <f>F36</f>
        <v>0</v>
      </c>
      <c r="G35" s="95"/>
      <c r="H35" s="84"/>
    </row>
    <row r="36" spans="1:8" s="4" customFormat="1" ht="25.5" hidden="1" x14ac:dyDescent="0.2">
      <c r="A36" s="102"/>
      <c r="B36" s="46" t="s">
        <v>48</v>
      </c>
      <c r="C36" s="72">
        <v>113</v>
      </c>
      <c r="D36" s="113" t="s">
        <v>12</v>
      </c>
      <c r="E36" s="114">
        <v>200</v>
      </c>
      <c r="F36" s="95">
        <f>F37</f>
        <v>0</v>
      </c>
      <c r="G36" s="95"/>
      <c r="H36" s="84"/>
    </row>
    <row r="37" spans="1:8" s="4" customFormat="1" ht="38.25" hidden="1" x14ac:dyDescent="0.2">
      <c r="A37" s="102"/>
      <c r="B37" s="46" t="s">
        <v>49</v>
      </c>
      <c r="C37" s="72">
        <v>113</v>
      </c>
      <c r="D37" s="113" t="s">
        <v>12</v>
      </c>
      <c r="E37" s="114">
        <v>240</v>
      </c>
      <c r="F37" s="95"/>
      <c r="G37" s="95"/>
      <c r="H37" s="84"/>
    </row>
    <row r="38" spans="1:8" s="4" customFormat="1" ht="51" x14ac:dyDescent="0.2">
      <c r="A38" s="102"/>
      <c r="B38" s="46" t="s">
        <v>200</v>
      </c>
      <c r="C38" s="72">
        <v>113</v>
      </c>
      <c r="D38" s="113">
        <v>4800000000</v>
      </c>
      <c r="E38" s="114"/>
      <c r="F38" s="95">
        <f>F39</f>
        <v>350.60300000000001</v>
      </c>
      <c r="G38" s="95"/>
      <c r="H38" s="84"/>
    </row>
    <row r="39" spans="1:8" s="4" customFormat="1" ht="25.5" x14ac:dyDescent="0.2">
      <c r="A39" s="102"/>
      <c r="B39" s="46" t="s">
        <v>48</v>
      </c>
      <c r="C39" s="72">
        <v>113</v>
      </c>
      <c r="D39" s="113">
        <v>4800000000</v>
      </c>
      <c r="E39" s="114">
        <v>200</v>
      </c>
      <c r="F39" s="95">
        <f>F40</f>
        <v>350.60300000000001</v>
      </c>
      <c r="G39" s="95"/>
      <c r="H39" s="84"/>
    </row>
    <row r="40" spans="1:8" s="4" customFormat="1" ht="38.25" x14ac:dyDescent="0.2">
      <c r="A40" s="102"/>
      <c r="B40" s="46" t="s">
        <v>49</v>
      </c>
      <c r="C40" s="72">
        <v>113</v>
      </c>
      <c r="D40" s="113">
        <v>4800000000</v>
      </c>
      <c r="E40" s="114">
        <v>240</v>
      </c>
      <c r="F40" s="95">
        <v>350.60300000000001</v>
      </c>
      <c r="G40" s="95"/>
      <c r="H40" s="84"/>
    </row>
    <row r="41" spans="1:8" s="4" customFormat="1" hidden="1" x14ac:dyDescent="0.2">
      <c r="A41" s="102">
        <v>0</v>
      </c>
      <c r="B41" s="71" t="s">
        <v>54</v>
      </c>
      <c r="C41" s="111">
        <v>702</v>
      </c>
      <c r="D41" s="112">
        <v>0</v>
      </c>
      <c r="E41" s="143">
        <v>0</v>
      </c>
      <c r="F41" s="94">
        <f>F42</f>
        <v>0</v>
      </c>
      <c r="G41" s="94">
        <v>0</v>
      </c>
      <c r="H41" s="84"/>
    </row>
    <row r="42" spans="1:8" s="4" customFormat="1" ht="38.25" hidden="1" x14ac:dyDescent="0.2">
      <c r="A42" s="102">
        <v>0</v>
      </c>
      <c r="B42" s="46" t="s">
        <v>182</v>
      </c>
      <c r="C42" s="72">
        <v>702</v>
      </c>
      <c r="D42" s="113" t="s">
        <v>12</v>
      </c>
      <c r="E42" s="114">
        <v>0</v>
      </c>
      <c r="F42" s="95">
        <f>F45</f>
        <v>0</v>
      </c>
      <c r="G42" s="95">
        <v>0</v>
      </c>
      <c r="H42" s="84"/>
    </row>
    <row r="43" spans="1:8" s="4" customFormat="1" ht="38.25" hidden="1" x14ac:dyDescent="0.2">
      <c r="A43" s="102">
        <v>0</v>
      </c>
      <c r="B43" s="46" t="s">
        <v>44</v>
      </c>
      <c r="C43" s="72">
        <v>702</v>
      </c>
      <c r="D43" s="113" t="s">
        <v>12</v>
      </c>
      <c r="E43" s="114">
        <v>0</v>
      </c>
      <c r="F43" s="95">
        <v>0</v>
      </c>
      <c r="G43" s="95">
        <v>0</v>
      </c>
      <c r="H43" s="84"/>
    </row>
    <row r="44" spans="1:8" s="4" customFormat="1" ht="76.5" hidden="1" x14ac:dyDescent="0.2">
      <c r="A44" s="102">
        <v>0</v>
      </c>
      <c r="B44" s="46" t="s">
        <v>56</v>
      </c>
      <c r="C44" s="72">
        <v>702</v>
      </c>
      <c r="D44" s="113" t="s">
        <v>15</v>
      </c>
      <c r="E44" s="114">
        <v>0</v>
      </c>
      <c r="F44" s="95">
        <v>0</v>
      </c>
      <c r="G44" s="95">
        <v>0</v>
      </c>
      <c r="H44" s="84"/>
    </row>
    <row r="45" spans="1:8" s="4" customFormat="1" hidden="1" x14ac:dyDescent="0.2">
      <c r="A45" s="102">
        <v>0</v>
      </c>
      <c r="B45" s="46" t="s">
        <v>57</v>
      </c>
      <c r="C45" s="72">
        <v>702</v>
      </c>
      <c r="D45" s="113" t="s">
        <v>12</v>
      </c>
      <c r="E45" s="114">
        <v>500</v>
      </c>
      <c r="F45" s="95">
        <f>F46</f>
        <v>0</v>
      </c>
      <c r="G45" s="95">
        <v>0</v>
      </c>
      <c r="H45" s="84"/>
    </row>
    <row r="46" spans="1:8" s="4" customFormat="1" hidden="1" x14ac:dyDescent="0.2">
      <c r="A46" s="102">
        <v>0</v>
      </c>
      <c r="B46" s="46" t="s">
        <v>58</v>
      </c>
      <c r="C46" s="72">
        <v>702</v>
      </c>
      <c r="D46" s="113" t="s">
        <v>12</v>
      </c>
      <c r="E46" s="114">
        <v>540</v>
      </c>
      <c r="F46" s="95">
        <v>0</v>
      </c>
      <c r="G46" s="95">
        <v>0</v>
      </c>
      <c r="H46" s="84"/>
    </row>
    <row r="47" spans="1:8" s="4" customFormat="1" ht="25.5" x14ac:dyDescent="0.2">
      <c r="A47" s="142">
        <v>0</v>
      </c>
      <c r="B47" s="71" t="s">
        <v>164</v>
      </c>
      <c r="C47" s="111">
        <v>1301</v>
      </c>
      <c r="D47" s="112">
        <v>0</v>
      </c>
      <c r="E47" s="143">
        <v>0</v>
      </c>
      <c r="F47" s="94">
        <f>F48</f>
        <v>2946.2130000000002</v>
      </c>
      <c r="G47" s="94">
        <v>0</v>
      </c>
      <c r="H47" s="84"/>
    </row>
    <row r="48" spans="1:8" s="4" customFormat="1" ht="38.25" x14ac:dyDescent="0.2">
      <c r="A48" s="102">
        <v>0</v>
      </c>
      <c r="B48" s="46" t="s">
        <v>213</v>
      </c>
      <c r="C48" s="72">
        <v>1301</v>
      </c>
      <c r="D48" s="113">
        <v>100000000</v>
      </c>
      <c r="E48" s="114">
        <v>0</v>
      </c>
      <c r="F48" s="95">
        <f>F49</f>
        <v>2946.2130000000002</v>
      </c>
      <c r="G48" s="95">
        <v>0</v>
      </c>
      <c r="H48" s="84"/>
    </row>
    <row r="49" spans="1:8" s="4" customFormat="1" ht="25.5" x14ac:dyDescent="0.2">
      <c r="A49" s="102">
        <v>0</v>
      </c>
      <c r="B49" s="46" t="s">
        <v>60</v>
      </c>
      <c r="C49" s="72">
        <v>1301</v>
      </c>
      <c r="D49" s="113">
        <v>100000000</v>
      </c>
      <c r="E49" s="114">
        <v>700</v>
      </c>
      <c r="F49" s="95">
        <f>F50</f>
        <v>2946.2130000000002</v>
      </c>
      <c r="G49" s="95">
        <v>0</v>
      </c>
      <c r="H49" s="84"/>
    </row>
    <row r="50" spans="1:8" s="4" customFormat="1" x14ac:dyDescent="0.2">
      <c r="A50" s="102">
        <v>0</v>
      </c>
      <c r="B50" s="46" t="s">
        <v>61</v>
      </c>
      <c r="C50" s="72">
        <v>1301</v>
      </c>
      <c r="D50" s="113">
        <v>100000000</v>
      </c>
      <c r="E50" s="114">
        <v>730</v>
      </c>
      <c r="F50" s="95">
        <v>2946.2130000000002</v>
      </c>
      <c r="G50" s="95">
        <v>0</v>
      </c>
      <c r="H50" s="84"/>
    </row>
    <row r="51" spans="1:8" s="4" customFormat="1" ht="42.6" customHeight="1" x14ac:dyDescent="0.2">
      <c r="A51" s="102">
        <v>0</v>
      </c>
      <c r="B51" s="71" t="s">
        <v>62</v>
      </c>
      <c r="C51" s="111">
        <v>1401</v>
      </c>
      <c r="D51" s="112">
        <v>0</v>
      </c>
      <c r="E51" s="143">
        <v>0</v>
      </c>
      <c r="F51" s="94">
        <f t="shared" ref="F51:G53" si="0">F52</f>
        <v>18268</v>
      </c>
      <c r="G51" s="94">
        <f t="shared" si="0"/>
        <v>384</v>
      </c>
      <c r="H51" s="84"/>
    </row>
    <row r="52" spans="1:8" s="4" customFormat="1" ht="38.25" x14ac:dyDescent="0.2">
      <c r="A52" s="102">
        <v>0</v>
      </c>
      <c r="B52" s="46" t="s">
        <v>213</v>
      </c>
      <c r="C52" s="72">
        <v>1401</v>
      </c>
      <c r="D52" s="113" t="s">
        <v>12</v>
      </c>
      <c r="E52" s="114">
        <v>0</v>
      </c>
      <c r="F52" s="95">
        <f t="shared" si="0"/>
        <v>18268</v>
      </c>
      <c r="G52" s="95">
        <f t="shared" si="0"/>
        <v>384</v>
      </c>
      <c r="H52" s="84"/>
    </row>
    <row r="53" spans="1:8" s="4" customFormat="1" x14ac:dyDescent="0.2">
      <c r="A53" s="102">
        <v>0</v>
      </c>
      <c r="B53" s="46" t="s">
        <v>57</v>
      </c>
      <c r="C53" s="72">
        <v>1401</v>
      </c>
      <c r="D53" s="113" t="s">
        <v>12</v>
      </c>
      <c r="E53" s="114">
        <v>500</v>
      </c>
      <c r="F53" s="95">
        <f t="shared" si="0"/>
        <v>18268</v>
      </c>
      <c r="G53" s="95">
        <f t="shared" si="0"/>
        <v>384</v>
      </c>
      <c r="H53" s="84"/>
    </row>
    <row r="54" spans="1:8" s="4" customFormat="1" x14ac:dyDescent="0.2">
      <c r="A54" s="102">
        <v>0</v>
      </c>
      <c r="B54" s="46" t="s">
        <v>63</v>
      </c>
      <c r="C54" s="72">
        <v>1401</v>
      </c>
      <c r="D54" s="113" t="s">
        <v>12</v>
      </c>
      <c r="E54" s="114">
        <v>510</v>
      </c>
      <c r="F54" s="95">
        <v>18268</v>
      </c>
      <c r="G54" s="95">
        <v>384</v>
      </c>
      <c r="H54" s="84"/>
    </row>
    <row r="55" spans="1:8" s="4" customFormat="1" ht="25.5" x14ac:dyDescent="0.2">
      <c r="A55" s="102">
        <v>0</v>
      </c>
      <c r="B55" s="71" t="s">
        <v>163</v>
      </c>
      <c r="C55" s="111">
        <v>1403</v>
      </c>
      <c r="D55" s="112">
        <v>0</v>
      </c>
      <c r="E55" s="143">
        <v>0</v>
      </c>
      <c r="F55" s="94">
        <f>F56</f>
        <v>17066.768</v>
      </c>
      <c r="G55" s="94">
        <v>0</v>
      </c>
      <c r="H55" s="84"/>
    </row>
    <row r="56" spans="1:8" s="4" customFormat="1" ht="38.25" x14ac:dyDescent="0.2">
      <c r="A56" s="102">
        <v>0</v>
      </c>
      <c r="B56" s="46" t="s">
        <v>213</v>
      </c>
      <c r="C56" s="72">
        <v>1403</v>
      </c>
      <c r="D56" s="113" t="s">
        <v>12</v>
      </c>
      <c r="E56" s="114">
        <v>0</v>
      </c>
      <c r="F56" s="95">
        <f>F57</f>
        <v>17066.768</v>
      </c>
      <c r="G56" s="95">
        <v>0</v>
      </c>
      <c r="H56" s="84"/>
    </row>
    <row r="57" spans="1:8" s="4" customFormat="1" x14ac:dyDescent="0.2">
      <c r="A57" s="102">
        <v>0</v>
      </c>
      <c r="B57" s="46" t="s">
        <v>57</v>
      </c>
      <c r="C57" s="72">
        <v>1403</v>
      </c>
      <c r="D57" s="113" t="s">
        <v>12</v>
      </c>
      <c r="E57" s="114">
        <v>500</v>
      </c>
      <c r="F57" s="95">
        <f>F58</f>
        <v>17066.768</v>
      </c>
      <c r="G57" s="95">
        <v>0</v>
      </c>
      <c r="H57" s="84"/>
    </row>
    <row r="58" spans="1:8" s="4" customFormat="1" x14ac:dyDescent="0.2">
      <c r="A58" s="102">
        <v>0</v>
      </c>
      <c r="B58" s="46" t="s">
        <v>58</v>
      </c>
      <c r="C58" s="72">
        <v>1403</v>
      </c>
      <c r="D58" s="113" t="s">
        <v>12</v>
      </c>
      <c r="E58" s="114">
        <v>540</v>
      </c>
      <c r="F58" s="95">
        <v>17066.768</v>
      </c>
      <c r="G58" s="95">
        <v>0</v>
      </c>
      <c r="H58" s="84"/>
    </row>
    <row r="59" spans="1:8" s="4" customFormat="1" ht="51" x14ac:dyDescent="0.2">
      <c r="A59" s="142">
        <v>938</v>
      </c>
      <c r="B59" s="71" t="s">
        <v>166</v>
      </c>
      <c r="C59" s="111">
        <v>0</v>
      </c>
      <c r="D59" s="112">
        <v>0</v>
      </c>
      <c r="E59" s="143">
        <v>0</v>
      </c>
      <c r="F59" s="94">
        <f>F60+F76+F80+F91+F102+F98+F106+F110+F117+F124+F133+F145</f>
        <v>119092.101</v>
      </c>
      <c r="G59" s="94">
        <f>G60+G76+G80+G91+G102+G98+G106+G110+G117+G124+G133+G145</f>
        <v>24689.572</v>
      </c>
      <c r="H59" s="84"/>
    </row>
    <row r="60" spans="1:8" s="4" customFormat="1" x14ac:dyDescent="0.2">
      <c r="A60" s="102">
        <v>0</v>
      </c>
      <c r="B60" s="71" t="s">
        <v>66</v>
      </c>
      <c r="C60" s="111">
        <v>113</v>
      </c>
      <c r="D60" s="112">
        <v>0</v>
      </c>
      <c r="E60" s="143">
        <v>0</v>
      </c>
      <c r="F60" s="94">
        <f>F61+F68</f>
        <v>30429.004000000001</v>
      </c>
      <c r="G60" s="94">
        <f>G61+G68</f>
        <v>0</v>
      </c>
      <c r="H60" s="84"/>
    </row>
    <row r="61" spans="1:8" s="4" customFormat="1" ht="38.25" x14ac:dyDescent="0.2">
      <c r="A61" s="102">
        <v>0</v>
      </c>
      <c r="B61" s="46" t="s">
        <v>201</v>
      </c>
      <c r="C61" s="72">
        <v>113</v>
      </c>
      <c r="D61" s="113" t="s">
        <v>19</v>
      </c>
      <c r="E61" s="114">
        <v>0</v>
      </c>
      <c r="F61" s="95">
        <f>F62+F64+F66</f>
        <v>5558.1949999999997</v>
      </c>
      <c r="G61" s="95">
        <v>0</v>
      </c>
      <c r="H61" s="84"/>
    </row>
    <row r="62" spans="1:8" s="4" customFormat="1" ht="63.75" x14ac:dyDescent="0.2">
      <c r="A62" s="102">
        <v>0</v>
      </c>
      <c r="B62" s="46" t="s">
        <v>46</v>
      </c>
      <c r="C62" s="72">
        <v>113</v>
      </c>
      <c r="D62" s="113" t="s">
        <v>19</v>
      </c>
      <c r="E62" s="114">
        <v>100</v>
      </c>
      <c r="F62" s="95">
        <f>F63</f>
        <v>2739.16</v>
      </c>
      <c r="G62" s="95">
        <v>0</v>
      </c>
      <c r="H62" s="84"/>
    </row>
    <row r="63" spans="1:8" s="4" customFormat="1" ht="25.5" x14ac:dyDescent="0.2">
      <c r="A63" s="102">
        <v>0</v>
      </c>
      <c r="B63" s="46" t="s">
        <v>47</v>
      </c>
      <c r="C63" s="72">
        <v>113</v>
      </c>
      <c r="D63" s="113" t="s">
        <v>19</v>
      </c>
      <c r="E63" s="114">
        <v>120</v>
      </c>
      <c r="F63" s="95">
        <v>2739.16</v>
      </c>
      <c r="G63" s="95">
        <v>0</v>
      </c>
      <c r="H63" s="84"/>
    </row>
    <row r="64" spans="1:8" s="4" customFormat="1" ht="32.25" customHeight="1" x14ac:dyDescent="0.2">
      <c r="A64" s="102">
        <v>0</v>
      </c>
      <c r="B64" s="46" t="s">
        <v>48</v>
      </c>
      <c r="C64" s="72">
        <v>113</v>
      </c>
      <c r="D64" s="113" t="s">
        <v>19</v>
      </c>
      <c r="E64" s="114">
        <v>200</v>
      </c>
      <c r="F64" s="95">
        <f>F65</f>
        <v>1690.6669999999999</v>
      </c>
      <c r="G64" s="95">
        <v>0</v>
      </c>
      <c r="H64" s="84"/>
    </row>
    <row r="65" spans="1:8" s="4" customFormat="1" ht="37.15" customHeight="1" x14ac:dyDescent="0.2">
      <c r="A65" s="102">
        <v>0</v>
      </c>
      <c r="B65" s="46" t="s">
        <v>49</v>
      </c>
      <c r="C65" s="72">
        <v>113</v>
      </c>
      <c r="D65" s="113" t="s">
        <v>19</v>
      </c>
      <c r="E65" s="114">
        <v>240</v>
      </c>
      <c r="F65" s="95">
        <v>1690.6669999999999</v>
      </c>
      <c r="G65" s="95">
        <v>0</v>
      </c>
      <c r="H65" s="84"/>
    </row>
    <row r="66" spans="1:8" s="4" customFormat="1" x14ac:dyDescent="0.2">
      <c r="A66" s="102">
        <v>0</v>
      </c>
      <c r="B66" s="46" t="s">
        <v>50</v>
      </c>
      <c r="C66" s="72">
        <v>113</v>
      </c>
      <c r="D66" s="113" t="s">
        <v>19</v>
      </c>
      <c r="E66" s="114">
        <v>800</v>
      </c>
      <c r="F66" s="95">
        <f>F67</f>
        <v>1128.3679999999999</v>
      </c>
      <c r="G66" s="95">
        <v>0</v>
      </c>
      <c r="H66" s="84"/>
    </row>
    <row r="67" spans="1:8" s="4" customFormat="1" x14ac:dyDescent="0.2">
      <c r="A67" s="102">
        <v>0</v>
      </c>
      <c r="B67" s="46" t="s">
        <v>51</v>
      </c>
      <c r="C67" s="72">
        <v>113</v>
      </c>
      <c r="D67" s="113" t="s">
        <v>19</v>
      </c>
      <c r="E67" s="114">
        <v>850</v>
      </c>
      <c r="F67" s="95">
        <v>1128.3679999999999</v>
      </c>
      <c r="G67" s="95">
        <v>0</v>
      </c>
      <c r="H67" s="84"/>
    </row>
    <row r="68" spans="1:8" s="4" customFormat="1" ht="102" x14ac:dyDescent="0.2">
      <c r="A68" s="102">
        <v>0</v>
      </c>
      <c r="B68" s="46" t="s">
        <v>214</v>
      </c>
      <c r="C68" s="72">
        <v>113</v>
      </c>
      <c r="D68" s="113" t="s">
        <v>20</v>
      </c>
      <c r="E68" s="114">
        <v>0</v>
      </c>
      <c r="F68" s="95">
        <f>F69</f>
        <v>24870.809000000001</v>
      </c>
      <c r="G68" s="95">
        <f>G69</f>
        <v>0</v>
      </c>
      <c r="H68" s="84"/>
    </row>
    <row r="69" spans="1:8" s="4" customFormat="1" ht="22.9" customHeight="1" x14ac:dyDescent="0.2">
      <c r="A69" s="102">
        <v>0</v>
      </c>
      <c r="B69" s="46" t="s">
        <v>69</v>
      </c>
      <c r="C69" s="72">
        <v>113</v>
      </c>
      <c r="D69" s="113" t="s">
        <v>20</v>
      </c>
      <c r="E69" s="114">
        <v>600</v>
      </c>
      <c r="F69" s="95">
        <f>F70</f>
        <v>24870.809000000001</v>
      </c>
      <c r="G69" s="95">
        <f>G70</f>
        <v>0</v>
      </c>
      <c r="H69" s="84"/>
    </row>
    <row r="70" spans="1:8" s="4" customFormat="1" ht="11.25" customHeight="1" x14ac:dyDescent="0.2">
      <c r="A70" s="102">
        <v>0</v>
      </c>
      <c r="B70" s="46" t="s">
        <v>70</v>
      </c>
      <c r="C70" s="72">
        <v>113</v>
      </c>
      <c r="D70" s="113" t="s">
        <v>20</v>
      </c>
      <c r="E70" s="114">
        <v>620</v>
      </c>
      <c r="F70" s="95">
        <v>24870.809000000001</v>
      </c>
      <c r="G70" s="95"/>
      <c r="H70" s="84"/>
    </row>
    <row r="71" spans="1:8" s="4" customFormat="1" ht="25.5" hidden="1" x14ac:dyDescent="0.2">
      <c r="A71" s="102"/>
      <c r="B71" s="46" t="s">
        <v>64</v>
      </c>
      <c r="C71" s="72">
        <v>113</v>
      </c>
      <c r="D71" s="113">
        <v>9000000000</v>
      </c>
      <c r="E71" s="114"/>
      <c r="F71" s="95">
        <f>F72</f>
        <v>0</v>
      </c>
      <c r="G71" s="95"/>
      <c r="H71" s="84"/>
    </row>
    <row r="72" spans="1:8" s="4" customFormat="1" ht="25.5" hidden="1" x14ac:dyDescent="0.2">
      <c r="A72" s="102"/>
      <c r="B72" s="46" t="s">
        <v>67</v>
      </c>
      <c r="C72" s="72">
        <v>113</v>
      </c>
      <c r="D72" s="113">
        <v>9000020000</v>
      </c>
      <c r="E72" s="114"/>
      <c r="F72" s="95">
        <f>F73</f>
        <v>0</v>
      </c>
      <c r="G72" s="95"/>
      <c r="H72" s="84"/>
    </row>
    <row r="73" spans="1:8" s="4" customFormat="1" ht="25.5" hidden="1" x14ac:dyDescent="0.2">
      <c r="A73" s="102"/>
      <c r="B73" s="46" t="s">
        <v>100</v>
      </c>
      <c r="C73" s="72">
        <v>113</v>
      </c>
      <c r="D73" s="113">
        <v>9000022000</v>
      </c>
      <c r="E73" s="114"/>
      <c r="F73" s="95">
        <f>F74</f>
        <v>0</v>
      </c>
      <c r="G73" s="95"/>
      <c r="H73" s="84"/>
    </row>
    <row r="74" spans="1:8" s="4" customFormat="1" ht="25.5" hidden="1" x14ac:dyDescent="0.2">
      <c r="A74" s="102"/>
      <c r="B74" s="46" t="s">
        <v>48</v>
      </c>
      <c r="C74" s="72">
        <v>113</v>
      </c>
      <c r="D74" s="113">
        <v>9000022000</v>
      </c>
      <c r="E74" s="114">
        <v>200</v>
      </c>
      <c r="F74" s="95">
        <f>F75</f>
        <v>0</v>
      </c>
      <c r="G74" s="95"/>
      <c r="H74" s="84"/>
    </row>
    <row r="75" spans="1:8" s="4" customFormat="1" ht="38.25" hidden="1" x14ac:dyDescent="0.2">
      <c r="A75" s="102"/>
      <c r="B75" s="46" t="s">
        <v>49</v>
      </c>
      <c r="C75" s="72">
        <v>113</v>
      </c>
      <c r="D75" s="113">
        <v>9000022000</v>
      </c>
      <c r="E75" s="114">
        <v>240</v>
      </c>
      <c r="F75" s="95"/>
      <c r="G75" s="95"/>
      <c r="H75" s="84"/>
    </row>
    <row r="76" spans="1:8" s="4" customFormat="1" x14ac:dyDescent="0.2">
      <c r="A76" s="102">
        <v>0</v>
      </c>
      <c r="B76" s="71" t="s">
        <v>72</v>
      </c>
      <c r="C76" s="111">
        <v>409</v>
      </c>
      <c r="D76" s="112">
        <v>0</v>
      </c>
      <c r="E76" s="143">
        <v>0</v>
      </c>
      <c r="F76" s="94">
        <f>F77</f>
        <v>392.76499999999999</v>
      </c>
      <c r="G76" s="94">
        <v>0</v>
      </c>
      <c r="H76" s="84"/>
    </row>
    <row r="77" spans="1:8" s="4" customFormat="1" ht="65.25" customHeight="1" x14ac:dyDescent="0.2">
      <c r="A77" s="102">
        <v>0</v>
      </c>
      <c r="B77" s="46" t="s">
        <v>202</v>
      </c>
      <c r="C77" s="72">
        <v>409</v>
      </c>
      <c r="D77" s="113" t="s">
        <v>22</v>
      </c>
      <c r="E77" s="114">
        <v>0</v>
      </c>
      <c r="F77" s="95">
        <f>F78</f>
        <v>392.76499999999999</v>
      </c>
      <c r="G77" s="95">
        <v>0</v>
      </c>
      <c r="H77" s="84"/>
    </row>
    <row r="78" spans="1:8" s="4" customFormat="1" ht="34.5" customHeight="1" x14ac:dyDescent="0.2">
      <c r="A78" s="102">
        <v>0</v>
      </c>
      <c r="B78" s="46" t="s">
        <v>48</v>
      </c>
      <c r="C78" s="72">
        <v>409</v>
      </c>
      <c r="D78" s="113" t="s">
        <v>22</v>
      </c>
      <c r="E78" s="114">
        <v>200</v>
      </c>
      <c r="F78" s="95">
        <f>F79</f>
        <v>392.76499999999999</v>
      </c>
      <c r="G78" s="95">
        <v>0</v>
      </c>
      <c r="H78" s="84"/>
    </row>
    <row r="79" spans="1:8" s="4" customFormat="1" ht="42.75" customHeight="1" x14ac:dyDescent="0.2">
      <c r="A79" s="102">
        <v>0</v>
      </c>
      <c r="B79" s="46" t="s">
        <v>49</v>
      </c>
      <c r="C79" s="72">
        <v>409</v>
      </c>
      <c r="D79" s="113" t="s">
        <v>22</v>
      </c>
      <c r="E79" s="114">
        <v>240</v>
      </c>
      <c r="F79" s="95">
        <v>392.76499999999999</v>
      </c>
      <c r="G79" s="95">
        <v>0</v>
      </c>
      <c r="H79" s="84"/>
    </row>
    <row r="80" spans="1:8" s="4" customFormat="1" ht="25.5" x14ac:dyDescent="0.2">
      <c r="A80" s="102">
        <v>0</v>
      </c>
      <c r="B80" s="71" t="s">
        <v>73</v>
      </c>
      <c r="C80" s="111">
        <v>412</v>
      </c>
      <c r="D80" s="112">
        <v>0</v>
      </c>
      <c r="E80" s="143">
        <v>0</v>
      </c>
      <c r="F80" s="94">
        <f>F84+F87+F81</f>
        <v>250</v>
      </c>
      <c r="G80" s="94">
        <f>G84+G87+G81</f>
        <v>239.88</v>
      </c>
      <c r="H80" s="84"/>
    </row>
    <row r="81" spans="1:8" s="4" customFormat="1" ht="38.25" x14ac:dyDescent="0.2">
      <c r="A81" s="102"/>
      <c r="B81" s="46" t="s">
        <v>201</v>
      </c>
      <c r="C81" s="72">
        <v>412</v>
      </c>
      <c r="D81" s="113" t="s">
        <v>19</v>
      </c>
      <c r="E81" s="143"/>
      <c r="F81" s="95">
        <f>F82</f>
        <v>250</v>
      </c>
      <c r="G81" s="95">
        <f>G82</f>
        <v>239.88</v>
      </c>
      <c r="H81" s="84"/>
    </row>
    <row r="82" spans="1:8" s="4" customFormat="1" ht="25.5" x14ac:dyDescent="0.2">
      <c r="A82" s="102"/>
      <c r="B82" s="46" t="s">
        <v>48</v>
      </c>
      <c r="C82" s="72">
        <v>412</v>
      </c>
      <c r="D82" s="113" t="s">
        <v>19</v>
      </c>
      <c r="E82" s="114">
        <v>200</v>
      </c>
      <c r="F82" s="95">
        <f>F83</f>
        <v>250</v>
      </c>
      <c r="G82" s="95">
        <f>G83</f>
        <v>239.88</v>
      </c>
      <c r="H82" s="84"/>
    </row>
    <row r="83" spans="1:8" s="4" customFormat="1" ht="38.25" x14ac:dyDescent="0.2">
      <c r="A83" s="102"/>
      <c r="B83" s="46" t="s">
        <v>49</v>
      </c>
      <c r="C83" s="72">
        <v>412</v>
      </c>
      <c r="D83" s="113" t="s">
        <v>19</v>
      </c>
      <c r="E83" s="114">
        <v>240</v>
      </c>
      <c r="F83" s="95">
        <v>250</v>
      </c>
      <c r="G83" s="95">
        <v>239.88</v>
      </c>
      <c r="H83" s="84"/>
    </row>
    <row r="84" spans="1:8" s="4" customFormat="1" ht="54" hidden="1" customHeight="1" x14ac:dyDescent="0.2">
      <c r="A84" s="102"/>
      <c r="B84" s="46" t="s">
        <v>184</v>
      </c>
      <c r="C84" s="72">
        <v>412</v>
      </c>
      <c r="D84" s="113">
        <v>1700000000</v>
      </c>
      <c r="E84" s="114"/>
      <c r="F84" s="95">
        <f>F85</f>
        <v>0</v>
      </c>
      <c r="G84" s="95"/>
      <c r="H84" s="84"/>
    </row>
    <row r="85" spans="1:8" s="4" customFormat="1" ht="38.25" hidden="1" x14ac:dyDescent="0.2">
      <c r="A85" s="102"/>
      <c r="B85" s="46" t="s">
        <v>69</v>
      </c>
      <c r="C85" s="72">
        <v>412</v>
      </c>
      <c r="D85" s="113">
        <v>1700000000</v>
      </c>
      <c r="E85" s="114">
        <v>600</v>
      </c>
      <c r="F85" s="95">
        <f>F86</f>
        <v>0</v>
      </c>
      <c r="G85" s="95"/>
      <c r="H85" s="84"/>
    </row>
    <row r="86" spans="1:8" s="4" customFormat="1" ht="38.25" hidden="1" customHeight="1" x14ac:dyDescent="0.2">
      <c r="A86" s="102"/>
      <c r="B86" s="115" t="s">
        <v>168</v>
      </c>
      <c r="C86" s="116">
        <v>412</v>
      </c>
      <c r="D86" s="117">
        <v>1700000000</v>
      </c>
      <c r="E86" s="118">
        <v>630</v>
      </c>
      <c r="F86" s="95">
        <v>0</v>
      </c>
      <c r="G86" s="119"/>
      <c r="H86" s="84"/>
    </row>
    <row r="87" spans="1:8" s="4" customFormat="1" ht="1.5" hidden="1" customHeight="1" x14ac:dyDescent="0.2">
      <c r="A87" s="102"/>
      <c r="B87" s="115" t="s">
        <v>64</v>
      </c>
      <c r="C87" s="116">
        <v>412</v>
      </c>
      <c r="D87" s="117">
        <v>9000000000</v>
      </c>
      <c r="E87" s="118"/>
      <c r="F87" s="95">
        <f>F88</f>
        <v>0</v>
      </c>
      <c r="G87" s="95">
        <f>G88</f>
        <v>0</v>
      </c>
      <c r="H87" s="84"/>
    </row>
    <row r="88" spans="1:8" s="4" customFormat="1" ht="25.5" hidden="1" x14ac:dyDescent="0.2">
      <c r="A88" s="102"/>
      <c r="B88" s="115" t="s">
        <v>158</v>
      </c>
      <c r="C88" s="116">
        <v>412</v>
      </c>
      <c r="D88" s="117">
        <v>9040000000</v>
      </c>
      <c r="E88" s="118"/>
      <c r="F88" s="95">
        <f t="shared" ref="F88:G89" si="1">F89</f>
        <v>0</v>
      </c>
      <c r="G88" s="95">
        <f t="shared" si="1"/>
        <v>0</v>
      </c>
      <c r="H88" s="84"/>
    </row>
    <row r="89" spans="1:8" s="4" customFormat="1" ht="25.5" hidden="1" x14ac:dyDescent="0.2">
      <c r="A89" s="102"/>
      <c r="B89" s="115" t="s">
        <v>48</v>
      </c>
      <c r="C89" s="116">
        <v>412</v>
      </c>
      <c r="D89" s="117">
        <v>9040000000</v>
      </c>
      <c r="E89" s="118">
        <v>200</v>
      </c>
      <c r="F89" s="95">
        <f t="shared" si="1"/>
        <v>0</v>
      </c>
      <c r="G89" s="95">
        <f t="shared" si="1"/>
        <v>0</v>
      </c>
      <c r="H89" s="84"/>
    </row>
    <row r="90" spans="1:8" s="4" customFormat="1" ht="38.25" hidden="1" x14ac:dyDescent="0.2">
      <c r="A90" s="102"/>
      <c r="B90" s="115" t="s">
        <v>49</v>
      </c>
      <c r="C90" s="116">
        <v>412</v>
      </c>
      <c r="D90" s="117">
        <v>9040000000</v>
      </c>
      <c r="E90" s="118">
        <v>240</v>
      </c>
      <c r="F90" s="95">
        <v>0</v>
      </c>
      <c r="G90" s="95">
        <v>0</v>
      </c>
      <c r="H90" s="84"/>
    </row>
    <row r="91" spans="1:8" s="4" customFormat="1" x14ac:dyDescent="0.2">
      <c r="A91" s="102">
        <v>0</v>
      </c>
      <c r="B91" s="71" t="s">
        <v>76</v>
      </c>
      <c r="C91" s="111">
        <v>501</v>
      </c>
      <c r="D91" s="112">
        <v>0</v>
      </c>
      <c r="E91" s="143">
        <v>0</v>
      </c>
      <c r="F91" s="94">
        <f>F92</f>
        <v>415.947</v>
      </c>
      <c r="G91" s="94">
        <f>G92</f>
        <v>0</v>
      </c>
      <c r="H91" s="84"/>
    </row>
    <row r="92" spans="1:8" s="4" customFormat="1" ht="38.25" x14ac:dyDescent="0.2">
      <c r="A92" s="102">
        <v>0</v>
      </c>
      <c r="B92" s="46" t="s">
        <v>201</v>
      </c>
      <c r="C92" s="72">
        <v>501</v>
      </c>
      <c r="D92" s="113" t="s">
        <v>19</v>
      </c>
      <c r="E92" s="114">
        <v>0</v>
      </c>
      <c r="F92" s="95">
        <f>F96</f>
        <v>415.947</v>
      </c>
      <c r="G92" s="95">
        <v>0</v>
      </c>
      <c r="H92" s="84"/>
    </row>
    <row r="93" spans="1:8" s="4" customFormat="1" ht="25.5" hidden="1" x14ac:dyDescent="0.2">
      <c r="A93" s="102">
        <v>0</v>
      </c>
      <c r="B93" s="46" t="s">
        <v>64</v>
      </c>
      <c r="C93" s="72">
        <v>501</v>
      </c>
      <c r="D93" s="113" t="s">
        <v>18</v>
      </c>
      <c r="E93" s="114">
        <v>0</v>
      </c>
      <c r="F93" s="95">
        <v>0</v>
      </c>
      <c r="G93" s="95">
        <v>0</v>
      </c>
      <c r="H93" s="84"/>
    </row>
    <row r="94" spans="1:8" s="4" customFormat="1" ht="25.5" hidden="1" x14ac:dyDescent="0.2">
      <c r="A94" s="102">
        <v>0</v>
      </c>
      <c r="B94" s="46" t="s">
        <v>64</v>
      </c>
      <c r="C94" s="72">
        <v>501</v>
      </c>
      <c r="D94" s="113" t="s">
        <v>18</v>
      </c>
      <c r="E94" s="114">
        <v>0</v>
      </c>
      <c r="F94" s="95">
        <v>0</v>
      </c>
      <c r="G94" s="95">
        <v>0</v>
      </c>
      <c r="H94" s="84"/>
    </row>
    <row r="95" spans="1:8" s="4" customFormat="1" ht="25.5" hidden="1" x14ac:dyDescent="0.2">
      <c r="A95" s="102">
        <v>0</v>
      </c>
      <c r="B95" s="46" t="s">
        <v>77</v>
      </c>
      <c r="C95" s="72">
        <v>501</v>
      </c>
      <c r="D95" s="113" t="s">
        <v>18</v>
      </c>
      <c r="E95" s="114">
        <v>0</v>
      </c>
      <c r="F95" s="95">
        <v>0</v>
      </c>
      <c r="G95" s="95">
        <v>0</v>
      </c>
      <c r="H95" s="84"/>
    </row>
    <row r="96" spans="1:8" s="4" customFormat="1" ht="28.5" customHeight="1" x14ac:dyDescent="0.2">
      <c r="A96" s="102">
        <v>0</v>
      </c>
      <c r="B96" s="46" t="s">
        <v>48</v>
      </c>
      <c r="C96" s="72">
        <v>501</v>
      </c>
      <c r="D96" s="113" t="s">
        <v>19</v>
      </c>
      <c r="E96" s="114">
        <v>200</v>
      </c>
      <c r="F96" s="95">
        <f>F97</f>
        <v>415.947</v>
      </c>
      <c r="G96" s="95">
        <v>0</v>
      </c>
      <c r="H96" s="84"/>
    </row>
    <row r="97" spans="1:9" s="4" customFormat="1" ht="38.25" x14ac:dyDescent="0.2">
      <c r="A97" s="102">
        <v>0</v>
      </c>
      <c r="B97" s="46" t="s">
        <v>49</v>
      </c>
      <c r="C97" s="72">
        <v>501</v>
      </c>
      <c r="D97" s="113" t="s">
        <v>19</v>
      </c>
      <c r="E97" s="114">
        <v>240</v>
      </c>
      <c r="F97" s="95">
        <v>415.947</v>
      </c>
      <c r="G97" s="95"/>
      <c r="H97" s="84"/>
    </row>
    <row r="98" spans="1:9" s="4" customFormat="1" ht="15.75" customHeight="1" x14ac:dyDescent="0.2">
      <c r="A98" s="102"/>
      <c r="B98" s="71" t="s">
        <v>129</v>
      </c>
      <c r="C98" s="111">
        <v>503</v>
      </c>
      <c r="D98" s="112"/>
      <c r="E98" s="143"/>
      <c r="F98" s="94">
        <f>F99</f>
        <v>3925.0540000000001</v>
      </c>
      <c r="G98" s="94">
        <f>G99</f>
        <v>0</v>
      </c>
      <c r="H98" s="84"/>
    </row>
    <row r="99" spans="1:9" s="4" customFormat="1" ht="49.5" customHeight="1" x14ac:dyDescent="0.2">
      <c r="A99" s="102"/>
      <c r="B99" s="46" t="s">
        <v>194</v>
      </c>
      <c r="C99" s="72">
        <v>503</v>
      </c>
      <c r="D99" s="113">
        <v>4000000000</v>
      </c>
      <c r="E99" s="114"/>
      <c r="F99" s="95">
        <f>F100</f>
        <v>3925.0540000000001</v>
      </c>
      <c r="G99" s="95">
        <f>G100</f>
        <v>0</v>
      </c>
      <c r="H99" s="84"/>
    </row>
    <row r="100" spans="1:9" s="4" customFormat="1" ht="27" customHeight="1" x14ac:dyDescent="0.2">
      <c r="A100" s="102"/>
      <c r="B100" s="46" t="s">
        <v>48</v>
      </c>
      <c r="C100" s="72">
        <v>503</v>
      </c>
      <c r="D100" s="113">
        <v>4000000000</v>
      </c>
      <c r="E100" s="114">
        <v>200</v>
      </c>
      <c r="F100" s="95">
        <f t="shared" ref="F100:G100" si="2">F101</f>
        <v>3925.0540000000001</v>
      </c>
      <c r="G100" s="95">
        <f t="shared" si="2"/>
        <v>0</v>
      </c>
      <c r="H100" s="84"/>
    </row>
    <row r="101" spans="1:9" s="4" customFormat="1" ht="36" customHeight="1" x14ac:dyDescent="0.2">
      <c r="A101" s="102"/>
      <c r="B101" s="46" t="s">
        <v>49</v>
      </c>
      <c r="C101" s="72">
        <v>503</v>
      </c>
      <c r="D101" s="113">
        <v>4000000000</v>
      </c>
      <c r="E101" s="114">
        <v>240</v>
      </c>
      <c r="F101" s="95">
        <v>3925.0540000000001</v>
      </c>
      <c r="G101" s="95"/>
      <c r="H101" s="84"/>
    </row>
    <row r="102" spans="1:9" s="4" customFormat="1" ht="25.5" x14ac:dyDescent="0.2">
      <c r="A102" s="102"/>
      <c r="B102" s="71" t="s">
        <v>178</v>
      </c>
      <c r="C102" s="111">
        <v>605</v>
      </c>
      <c r="D102" s="112"/>
      <c r="E102" s="143"/>
      <c r="F102" s="94">
        <f t="shared" ref="F102:G104" si="3">F103</f>
        <v>1152.421</v>
      </c>
      <c r="G102" s="94">
        <f t="shared" si="3"/>
        <v>921.93700000000001</v>
      </c>
      <c r="H102" s="84"/>
    </row>
    <row r="103" spans="1:9" s="4" customFormat="1" ht="36" customHeight="1" x14ac:dyDescent="0.2">
      <c r="A103" s="102"/>
      <c r="B103" s="46" t="s">
        <v>201</v>
      </c>
      <c r="C103" s="72">
        <v>605</v>
      </c>
      <c r="D103" s="113">
        <v>200000000</v>
      </c>
      <c r="E103" s="114"/>
      <c r="F103" s="95">
        <f t="shared" si="3"/>
        <v>1152.421</v>
      </c>
      <c r="G103" s="95">
        <f t="shared" si="3"/>
        <v>921.93700000000001</v>
      </c>
      <c r="H103" s="84"/>
    </row>
    <row r="104" spans="1:9" s="4" customFormat="1" ht="25.5" x14ac:dyDescent="0.2">
      <c r="A104" s="102"/>
      <c r="B104" s="46" t="s">
        <v>48</v>
      </c>
      <c r="C104" s="72">
        <v>605</v>
      </c>
      <c r="D104" s="113">
        <v>200000000</v>
      </c>
      <c r="E104" s="114">
        <v>200</v>
      </c>
      <c r="F104" s="95">
        <f t="shared" si="3"/>
        <v>1152.421</v>
      </c>
      <c r="G104" s="95">
        <f t="shared" si="3"/>
        <v>921.93700000000001</v>
      </c>
      <c r="H104" s="84"/>
    </row>
    <row r="105" spans="1:9" s="4" customFormat="1" ht="36" customHeight="1" x14ac:dyDescent="0.2">
      <c r="A105" s="102"/>
      <c r="B105" s="46" t="s">
        <v>49</v>
      </c>
      <c r="C105" s="72">
        <v>605</v>
      </c>
      <c r="D105" s="113">
        <v>200000000</v>
      </c>
      <c r="E105" s="114">
        <v>240</v>
      </c>
      <c r="F105" s="95">
        <v>1152.421</v>
      </c>
      <c r="G105" s="95">
        <v>921.93700000000001</v>
      </c>
      <c r="H105" s="84"/>
    </row>
    <row r="106" spans="1:9" s="4" customFormat="1" x14ac:dyDescent="0.2">
      <c r="A106" s="102">
        <v>0</v>
      </c>
      <c r="B106" s="71" t="s">
        <v>124</v>
      </c>
      <c r="C106" s="111">
        <v>707</v>
      </c>
      <c r="D106" s="112">
        <v>0</v>
      </c>
      <c r="E106" s="143">
        <v>0</v>
      </c>
      <c r="F106" s="94">
        <f t="shared" ref="F106:G108" si="4">F107</f>
        <v>3981.7040000000002</v>
      </c>
      <c r="G106" s="94">
        <f t="shared" si="4"/>
        <v>397.81099999999998</v>
      </c>
      <c r="H106" s="84"/>
    </row>
    <row r="107" spans="1:9" s="4" customFormat="1" ht="38.25" x14ac:dyDescent="0.2">
      <c r="A107" s="102">
        <v>0</v>
      </c>
      <c r="B107" s="46" t="s">
        <v>215</v>
      </c>
      <c r="C107" s="72">
        <v>707</v>
      </c>
      <c r="D107" s="113" t="s">
        <v>24</v>
      </c>
      <c r="E107" s="114">
        <v>0</v>
      </c>
      <c r="F107" s="95">
        <f t="shared" si="4"/>
        <v>3981.7040000000002</v>
      </c>
      <c r="G107" s="95">
        <f t="shared" si="4"/>
        <v>397.81099999999998</v>
      </c>
      <c r="H107" s="84"/>
    </row>
    <row r="108" spans="1:9" s="4" customFormat="1" ht="38.25" customHeight="1" x14ac:dyDescent="0.2">
      <c r="A108" s="102">
        <v>0</v>
      </c>
      <c r="B108" s="46" t="s">
        <v>69</v>
      </c>
      <c r="C108" s="72">
        <v>707</v>
      </c>
      <c r="D108" s="113" t="s">
        <v>24</v>
      </c>
      <c r="E108" s="114">
        <v>600</v>
      </c>
      <c r="F108" s="95">
        <f t="shared" si="4"/>
        <v>3981.7040000000002</v>
      </c>
      <c r="G108" s="95">
        <f t="shared" si="4"/>
        <v>397.81099999999998</v>
      </c>
      <c r="H108" s="84"/>
    </row>
    <row r="109" spans="1:9" s="4" customFormat="1" x14ac:dyDescent="0.2">
      <c r="A109" s="102">
        <v>0</v>
      </c>
      <c r="B109" s="46" t="s">
        <v>70</v>
      </c>
      <c r="C109" s="72">
        <v>707</v>
      </c>
      <c r="D109" s="113" t="s">
        <v>24</v>
      </c>
      <c r="E109" s="114">
        <v>620</v>
      </c>
      <c r="F109" s="95">
        <v>3981.7040000000002</v>
      </c>
      <c r="G109" s="95">
        <v>397.81099999999998</v>
      </c>
      <c r="H109" s="84"/>
      <c r="I109" s="120"/>
    </row>
    <row r="110" spans="1:9" s="4" customFormat="1" x14ac:dyDescent="0.2">
      <c r="A110" s="102">
        <v>0</v>
      </c>
      <c r="B110" s="71" t="s">
        <v>81</v>
      </c>
      <c r="C110" s="111">
        <v>801</v>
      </c>
      <c r="D110" s="112">
        <v>0</v>
      </c>
      <c r="E110" s="143">
        <v>0</v>
      </c>
      <c r="F110" s="94">
        <f>F111+F114</f>
        <v>49605.771000000001</v>
      </c>
      <c r="G110" s="94">
        <f>G111+G114</f>
        <v>0</v>
      </c>
      <c r="H110" s="84"/>
    </row>
    <row r="111" spans="1:9" s="4" customFormat="1" ht="38.25" x14ac:dyDescent="0.2">
      <c r="A111" s="102">
        <v>0</v>
      </c>
      <c r="B111" s="46" t="s">
        <v>215</v>
      </c>
      <c r="C111" s="72">
        <v>801</v>
      </c>
      <c r="D111" s="113" t="s">
        <v>24</v>
      </c>
      <c r="E111" s="114">
        <v>0</v>
      </c>
      <c r="F111" s="95">
        <f>F112</f>
        <v>46188.328000000001</v>
      </c>
      <c r="G111" s="95">
        <f>G112</f>
        <v>0</v>
      </c>
      <c r="H111" s="84"/>
    </row>
    <row r="112" spans="1:9" s="4" customFormat="1" ht="38.25" x14ac:dyDescent="0.2">
      <c r="A112" s="102">
        <v>0</v>
      </c>
      <c r="B112" s="46" t="s">
        <v>69</v>
      </c>
      <c r="C112" s="72">
        <v>801</v>
      </c>
      <c r="D112" s="113" t="s">
        <v>24</v>
      </c>
      <c r="E112" s="114">
        <v>600</v>
      </c>
      <c r="F112" s="95">
        <f>F113</f>
        <v>46188.328000000001</v>
      </c>
      <c r="G112" s="95">
        <f>G113</f>
        <v>0</v>
      </c>
      <c r="H112" s="84"/>
    </row>
    <row r="113" spans="1:9" s="4" customFormat="1" x14ac:dyDescent="0.2">
      <c r="A113" s="102">
        <v>0</v>
      </c>
      <c r="B113" s="46" t="s">
        <v>70</v>
      </c>
      <c r="C113" s="72">
        <v>801</v>
      </c>
      <c r="D113" s="113" t="s">
        <v>24</v>
      </c>
      <c r="E113" s="114">
        <v>620</v>
      </c>
      <c r="F113" s="95">
        <v>46188.328000000001</v>
      </c>
      <c r="G113" s="95"/>
      <c r="H113" s="84"/>
    </row>
    <row r="114" spans="1:9" s="4" customFormat="1" ht="54" customHeight="1" x14ac:dyDescent="0.2">
      <c r="A114" s="102"/>
      <c r="B114" s="46" t="s">
        <v>200</v>
      </c>
      <c r="C114" s="72">
        <v>801</v>
      </c>
      <c r="D114" s="113">
        <v>4800000000</v>
      </c>
      <c r="E114" s="114">
        <v>0</v>
      </c>
      <c r="F114" s="95">
        <f>F115</f>
        <v>3417.4430000000002</v>
      </c>
      <c r="G114" s="95"/>
      <c r="H114" s="84"/>
    </row>
    <row r="115" spans="1:9" s="4" customFormat="1" ht="41.25" customHeight="1" x14ac:dyDescent="0.2">
      <c r="A115" s="102"/>
      <c r="B115" s="46" t="s">
        <v>69</v>
      </c>
      <c r="C115" s="72">
        <v>801</v>
      </c>
      <c r="D115" s="113">
        <v>4800000000</v>
      </c>
      <c r="E115" s="114">
        <v>600</v>
      </c>
      <c r="F115" s="95">
        <f>F116</f>
        <v>3417.4430000000002</v>
      </c>
      <c r="G115" s="95"/>
      <c r="H115" s="84"/>
    </row>
    <row r="116" spans="1:9" s="4" customFormat="1" ht="18" customHeight="1" x14ac:dyDescent="0.2">
      <c r="A116" s="102"/>
      <c r="B116" s="46" t="s">
        <v>70</v>
      </c>
      <c r="C116" s="72">
        <v>801</v>
      </c>
      <c r="D116" s="113">
        <v>4800000000</v>
      </c>
      <c r="E116" s="114">
        <v>620</v>
      </c>
      <c r="F116" s="95">
        <v>3417.4430000000002</v>
      </c>
      <c r="G116" s="95"/>
      <c r="H116" s="84"/>
    </row>
    <row r="117" spans="1:9" s="121" customFormat="1" x14ac:dyDescent="0.2">
      <c r="A117" s="142"/>
      <c r="B117" s="71" t="s">
        <v>83</v>
      </c>
      <c r="C117" s="111">
        <v>1003</v>
      </c>
      <c r="D117" s="112"/>
      <c r="E117" s="143"/>
      <c r="F117" s="94">
        <f>F118+F121</f>
        <v>3234.0859999999998</v>
      </c>
      <c r="G117" s="94">
        <f>G118+G121</f>
        <v>3234.0859999999998</v>
      </c>
    </row>
    <row r="118" spans="1:9" s="121" customFormat="1" ht="38.25" x14ac:dyDescent="0.2">
      <c r="A118" s="142"/>
      <c r="B118" s="46" t="s">
        <v>183</v>
      </c>
      <c r="C118" s="72">
        <v>1003</v>
      </c>
      <c r="D118" s="113">
        <v>200000000</v>
      </c>
      <c r="E118" s="114"/>
      <c r="F118" s="95">
        <f>F119</f>
        <v>3234.0859999999998</v>
      </c>
      <c r="G118" s="95">
        <f>G119</f>
        <v>3234.0859999999998</v>
      </c>
    </row>
    <row r="119" spans="1:9" s="121" customFormat="1" ht="25.5" x14ac:dyDescent="0.2">
      <c r="A119" s="142"/>
      <c r="B119" s="46" t="s">
        <v>85</v>
      </c>
      <c r="C119" s="72">
        <v>1003</v>
      </c>
      <c r="D119" s="113">
        <v>200000000</v>
      </c>
      <c r="E119" s="114">
        <v>300</v>
      </c>
      <c r="F119" s="95">
        <f>F120</f>
        <v>3234.0859999999998</v>
      </c>
      <c r="G119" s="95">
        <f>G120</f>
        <v>3234.0859999999998</v>
      </c>
    </row>
    <row r="120" spans="1:9" s="121" customFormat="1" ht="25.5" x14ac:dyDescent="0.2">
      <c r="A120" s="142"/>
      <c r="B120" s="46" t="s">
        <v>86</v>
      </c>
      <c r="C120" s="72">
        <v>1003</v>
      </c>
      <c r="D120" s="113">
        <v>200000000</v>
      </c>
      <c r="E120" s="114">
        <v>320</v>
      </c>
      <c r="F120" s="95">
        <v>3234.0859999999998</v>
      </c>
      <c r="G120" s="95">
        <v>3234.0859999999998</v>
      </c>
    </row>
    <row r="121" spans="1:9" s="4" customFormat="1" ht="51" hidden="1" x14ac:dyDescent="0.2">
      <c r="A121" s="102"/>
      <c r="B121" s="46" t="s">
        <v>179</v>
      </c>
      <c r="C121" s="72">
        <v>1003</v>
      </c>
      <c r="D121" s="113">
        <v>4400000000</v>
      </c>
      <c r="E121" s="114"/>
      <c r="F121" s="95">
        <f t="shared" ref="F121:G122" si="5">F122</f>
        <v>0</v>
      </c>
      <c r="G121" s="95">
        <f t="shared" si="5"/>
        <v>0</v>
      </c>
      <c r="H121" s="84"/>
    </row>
    <row r="122" spans="1:9" s="4" customFormat="1" ht="25.5" hidden="1" x14ac:dyDescent="0.2">
      <c r="A122" s="102"/>
      <c r="B122" s="46" t="s">
        <v>85</v>
      </c>
      <c r="C122" s="72">
        <v>1003</v>
      </c>
      <c r="D122" s="113">
        <v>4400000000</v>
      </c>
      <c r="E122" s="114">
        <v>300</v>
      </c>
      <c r="F122" s="95">
        <f t="shared" si="5"/>
        <v>0</v>
      </c>
      <c r="G122" s="95">
        <f t="shared" si="5"/>
        <v>0</v>
      </c>
      <c r="H122" s="84"/>
    </row>
    <row r="123" spans="1:9" s="4" customFormat="1" ht="25.5" hidden="1" x14ac:dyDescent="0.2">
      <c r="A123" s="102"/>
      <c r="B123" s="46" t="s">
        <v>86</v>
      </c>
      <c r="C123" s="72">
        <v>1003</v>
      </c>
      <c r="D123" s="113">
        <v>4400000000</v>
      </c>
      <c r="E123" s="114">
        <v>320</v>
      </c>
      <c r="F123" s="95">
        <v>0</v>
      </c>
      <c r="G123" s="95">
        <v>0</v>
      </c>
      <c r="H123" s="84"/>
    </row>
    <row r="124" spans="1:9" s="4" customFormat="1" x14ac:dyDescent="0.2">
      <c r="A124" s="102"/>
      <c r="B124" s="71" t="s">
        <v>87</v>
      </c>
      <c r="C124" s="111">
        <v>1004</v>
      </c>
      <c r="D124" s="113"/>
      <c r="E124" s="114"/>
      <c r="F124" s="94">
        <f>F125+F128</f>
        <v>20370.069</v>
      </c>
      <c r="G124" s="94">
        <f>G125+G128</f>
        <v>19895.858</v>
      </c>
      <c r="H124" s="84"/>
    </row>
    <row r="125" spans="1:9" s="4" customFormat="1" ht="51" x14ac:dyDescent="0.2">
      <c r="A125" s="102"/>
      <c r="B125" s="46" t="s">
        <v>186</v>
      </c>
      <c r="C125" s="72">
        <v>1004</v>
      </c>
      <c r="D125" s="113" t="s">
        <v>27</v>
      </c>
      <c r="E125" s="114">
        <v>0</v>
      </c>
      <c r="F125" s="95">
        <f>F126</f>
        <v>1335.2850000000001</v>
      </c>
      <c r="G125" s="95">
        <f>G126</f>
        <v>861.07399999999996</v>
      </c>
      <c r="H125" s="84"/>
    </row>
    <row r="126" spans="1:9" s="4" customFormat="1" ht="25.5" x14ac:dyDescent="0.2">
      <c r="A126" s="102"/>
      <c r="B126" s="46" t="s">
        <v>85</v>
      </c>
      <c r="C126" s="72">
        <v>1004</v>
      </c>
      <c r="D126" s="113" t="s">
        <v>27</v>
      </c>
      <c r="E126" s="114">
        <v>300</v>
      </c>
      <c r="F126" s="95">
        <f t="shared" ref="F126:G126" si="6">F127</f>
        <v>1335.2850000000001</v>
      </c>
      <c r="G126" s="95">
        <f t="shared" si="6"/>
        <v>861.07399999999996</v>
      </c>
      <c r="H126" s="84"/>
    </row>
    <row r="127" spans="1:9" s="4" customFormat="1" ht="24.75" customHeight="1" x14ac:dyDescent="0.2">
      <c r="A127" s="102"/>
      <c r="B127" s="46" t="s">
        <v>86</v>
      </c>
      <c r="C127" s="72">
        <v>1004</v>
      </c>
      <c r="D127" s="113" t="s">
        <v>27</v>
      </c>
      <c r="E127" s="114">
        <v>320</v>
      </c>
      <c r="F127" s="95">
        <v>1335.2850000000001</v>
      </c>
      <c r="G127" s="95">
        <v>861.07399999999996</v>
      </c>
      <c r="H127" s="100"/>
      <c r="I127" s="120"/>
    </row>
    <row r="128" spans="1:9" s="4" customFormat="1" ht="38.25" x14ac:dyDescent="0.2">
      <c r="A128" s="102"/>
      <c r="B128" s="46" t="s">
        <v>201</v>
      </c>
      <c r="C128" s="72">
        <v>1004</v>
      </c>
      <c r="D128" s="113">
        <v>200000000</v>
      </c>
      <c r="E128" s="114"/>
      <c r="F128" s="95">
        <f>F131+F129</f>
        <v>19034.784</v>
      </c>
      <c r="G128" s="95">
        <f>G131+G129</f>
        <v>19034.784</v>
      </c>
      <c r="H128" s="84"/>
    </row>
    <row r="129" spans="1:9" s="4" customFormat="1" ht="25.5" x14ac:dyDescent="0.2">
      <c r="A129" s="102"/>
      <c r="B129" s="46" t="s">
        <v>85</v>
      </c>
      <c r="C129" s="72">
        <v>1004</v>
      </c>
      <c r="D129" s="113">
        <v>200000000</v>
      </c>
      <c r="E129" s="114">
        <v>300</v>
      </c>
      <c r="F129" s="95">
        <f>F130</f>
        <v>1632.0150000000001</v>
      </c>
      <c r="G129" s="95">
        <f>G130</f>
        <v>1632.0150000000001</v>
      </c>
      <c r="H129" s="84"/>
    </row>
    <row r="130" spans="1:9" s="4" customFormat="1" ht="25.5" x14ac:dyDescent="0.2">
      <c r="A130" s="102"/>
      <c r="B130" s="46" t="s">
        <v>86</v>
      </c>
      <c r="C130" s="72">
        <v>1004</v>
      </c>
      <c r="D130" s="113">
        <v>200000000</v>
      </c>
      <c r="E130" s="114">
        <v>320</v>
      </c>
      <c r="F130" s="95">
        <v>1632.0150000000001</v>
      </c>
      <c r="G130" s="95">
        <v>1632.0150000000001</v>
      </c>
      <c r="H130" s="84"/>
    </row>
    <row r="131" spans="1:9" s="4" customFormat="1" ht="29.25" customHeight="1" x14ac:dyDescent="0.2">
      <c r="A131" s="102"/>
      <c r="B131" s="46" t="s">
        <v>89</v>
      </c>
      <c r="C131" s="72" t="s">
        <v>123</v>
      </c>
      <c r="D131" s="113">
        <v>200000000</v>
      </c>
      <c r="E131" s="114">
        <v>400</v>
      </c>
      <c r="F131" s="95">
        <f t="shared" ref="F131" si="7">F132</f>
        <v>17402.769</v>
      </c>
      <c r="G131" s="95">
        <f>G132</f>
        <v>17402.769</v>
      </c>
      <c r="H131" s="84"/>
    </row>
    <row r="132" spans="1:9" s="4" customFormat="1" x14ac:dyDescent="0.2">
      <c r="A132" s="102"/>
      <c r="B132" s="46" t="s">
        <v>134</v>
      </c>
      <c r="C132" s="72" t="s">
        <v>123</v>
      </c>
      <c r="D132" s="113">
        <v>200000000</v>
      </c>
      <c r="E132" s="114">
        <v>410</v>
      </c>
      <c r="F132" s="95">
        <v>17402.769</v>
      </c>
      <c r="G132" s="95">
        <v>17402.769</v>
      </c>
      <c r="H132" s="100"/>
      <c r="I132" s="120"/>
    </row>
    <row r="133" spans="1:9" s="4" customFormat="1" x14ac:dyDescent="0.2">
      <c r="A133" s="142"/>
      <c r="B133" s="71" t="s">
        <v>146</v>
      </c>
      <c r="C133" s="111">
        <v>1006</v>
      </c>
      <c r="D133" s="112"/>
      <c r="E133" s="143"/>
      <c r="F133" s="94">
        <f t="shared" ref="F133:G135" si="8">F134</f>
        <v>50</v>
      </c>
      <c r="G133" s="94">
        <f t="shared" si="8"/>
        <v>0</v>
      </c>
      <c r="H133" s="84"/>
    </row>
    <row r="134" spans="1:9" s="4" customFormat="1" ht="51" x14ac:dyDescent="0.2">
      <c r="A134" s="102"/>
      <c r="B134" s="46" t="s">
        <v>203</v>
      </c>
      <c r="C134" s="72">
        <v>1006</v>
      </c>
      <c r="D134" s="113">
        <v>4300000000</v>
      </c>
      <c r="E134" s="114"/>
      <c r="F134" s="95">
        <f t="shared" si="8"/>
        <v>50</v>
      </c>
      <c r="G134" s="95">
        <f t="shared" si="8"/>
        <v>0</v>
      </c>
      <c r="H134" s="84"/>
    </row>
    <row r="135" spans="1:9" s="4" customFormat="1" ht="38.25" x14ac:dyDescent="0.2">
      <c r="A135" s="102"/>
      <c r="B135" s="46" t="s">
        <v>69</v>
      </c>
      <c r="C135" s="72">
        <v>1006</v>
      </c>
      <c r="D135" s="113">
        <v>4300000000</v>
      </c>
      <c r="E135" s="114">
        <v>600</v>
      </c>
      <c r="F135" s="95">
        <f t="shared" si="8"/>
        <v>50</v>
      </c>
      <c r="G135" s="95">
        <f t="shared" si="8"/>
        <v>0</v>
      </c>
      <c r="H135" s="84"/>
    </row>
    <row r="136" spans="1:9" s="4" customFormat="1" ht="12" customHeight="1" x14ac:dyDescent="0.2">
      <c r="A136" s="102"/>
      <c r="B136" s="46" t="s">
        <v>70</v>
      </c>
      <c r="C136" s="72">
        <v>1006</v>
      </c>
      <c r="D136" s="113">
        <v>4300000000</v>
      </c>
      <c r="E136" s="114">
        <v>620</v>
      </c>
      <c r="F136" s="95">
        <v>50</v>
      </c>
      <c r="G136" s="95"/>
      <c r="H136" s="84"/>
    </row>
    <row r="137" spans="1:9" s="4" customFormat="1" ht="51" hidden="1" x14ac:dyDescent="0.2">
      <c r="A137" s="102"/>
      <c r="B137" s="46" t="s">
        <v>145</v>
      </c>
      <c r="C137" s="72">
        <v>1006</v>
      </c>
      <c r="D137" s="113">
        <v>4300070000</v>
      </c>
      <c r="E137" s="114"/>
      <c r="F137" s="95">
        <f>F138</f>
        <v>0</v>
      </c>
      <c r="G137" s="95">
        <f>G139</f>
        <v>0</v>
      </c>
      <c r="H137" s="84"/>
    </row>
    <row r="138" spans="1:9" s="4" customFormat="1" ht="51" hidden="1" x14ac:dyDescent="0.2">
      <c r="A138" s="102"/>
      <c r="B138" s="27" t="s">
        <v>144</v>
      </c>
      <c r="C138" s="72">
        <v>1006</v>
      </c>
      <c r="D138" s="113">
        <v>4300074040</v>
      </c>
      <c r="E138" s="114"/>
      <c r="F138" s="95">
        <f>F139</f>
        <v>0</v>
      </c>
      <c r="G138" s="95">
        <f>G139</f>
        <v>0</v>
      </c>
      <c r="H138" s="84"/>
    </row>
    <row r="139" spans="1:9" s="4" customFormat="1" ht="38.25" hidden="1" x14ac:dyDescent="0.2">
      <c r="A139" s="102"/>
      <c r="B139" s="46" t="s">
        <v>69</v>
      </c>
      <c r="C139" s="72">
        <v>1006</v>
      </c>
      <c r="D139" s="113">
        <v>4300074040</v>
      </c>
      <c r="E139" s="114">
        <v>600</v>
      </c>
      <c r="F139" s="95">
        <f>F140</f>
        <v>0</v>
      </c>
      <c r="G139" s="95">
        <f>G140</f>
        <v>0</v>
      </c>
      <c r="H139" s="84"/>
    </row>
    <row r="140" spans="1:9" s="4" customFormat="1" hidden="1" x14ac:dyDescent="0.2">
      <c r="A140" s="102"/>
      <c r="B140" s="46" t="s">
        <v>70</v>
      </c>
      <c r="C140" s="72">
        <v>1006</v>
      </c>
      <c r="D140" s="113">
        <v>4300074040</v>
      </c>
      <c r="E140" s="114">
        <v>620</v>
      </c>
      <c r="F140" s="95"/>
      <c r="G140" s="95"/>
      <c r="H140" s="84"/>
    </row>
    <row r="141" spans="1:9" s="4" customFormat="1" ht="102" hidden="1" x14ac:dyDescent="0.2">
      <c r="A141" s="102"/>
      <c r="B141" s="46" t="s">
        <v>74</v>
      </c>
      <c r="C141" s="72">
        <v>1006</v>
      </c>
      <c r="D141" s="113" t="s">
        <v>147</v>
      </c>
      <c r="E141" s="114"/>
      <c r="F141" s="95">
        <f>F142</f>
        <v>0</v>
      </c>
      <c r="G141" s="95"/>
      <c r="H141" s="84"/>
    </row>
    <row r="142" spans="1:9" s="4" customFormat="1" ht="38.25" hidden="1" x14ac:dyDescent="0.2">
      <c r="A142" s="102"/>
      <c r="B142" s="46" t="s">
        <v>149</v>
      </c>
      <c r="C142" s="72">
        <v>1006</v>
      </c>
      <c r="D142" s="113" t="s">
        <v>148</v>
      </c>
      <c r="E142" s="114"/>
      <c r="F142" s="95">
        <f>F143</f>
        <v>0</v>
      </c>
      <c r="G142" s="95"/>
      <c r="H142" s="84"/>
    </row>
    <row r="143" spans="1:9" s="4" customFormat="1" ht="38.25" hidden="1" x14ac:dyDescent="0.2">
      <c r="A143" s="102"/>
      <c r="B143" s="46" t="s">
        <v>69</v>
      </c>
      <c r="C143" s="72">
        <v>1006</v>
      </c>
      <c r="D143" s="113" t="s">
        <v>148</v>
      </c>
      <c r="E143" s="114">
        <v>600</v>
      </c>
      <c r="F143" s="95">
        <f>F144</f>
        <v>0</v>
      </c>
      <c r="G143" s="95"/>
      <c r="H143" s="84"/>
    </row>
    <row r="144" spans="1:9" s="4" customFormat="1" hidden="1" x14ac:dyDescent="0.2">
      <c r="A144" s="102"/>
      <c r="B144" s="46" t="s">
        <v>70</v>
      </c>
      <c r="C144" s="72">
        <v>1006</v>
      </c>
      <c r="D144" s="113" t="s">
        <v>148</v>
      </c>
      <c r="E144" s="114">
        <v>620</v>
      </c>
      <c r="F144" s="95"/>
      <c r="G144" s="95"/>
      <c r="H144" s="84"/>
    </row>
    <row r="145" spans="1:9" s="4" customFormat="1" x14ac:dyDescent="0.2">
      <c r="A145" s="102">
        <v>0</v>
      </c>
      <c r="B145" s="71" t="s">
        <v>93</v>
      </c>
      <c r="C145" s="111">
        <v>1101</v>
      </c>
      <c r="D145" s="112"/>
      <c r="E145" s="143">
        <v>0</v>
      </c>
      <c r="F145" s="94">
        <f>F146+F154</f>
        <v>5285.2800000000007</v>
      </c>
      <c r="G145" s="94">
        <f>G146</f>
        <v>0</v>
      </c>
      <c r="H145" s="84"/>
    </row>
    <row r="146" spans="1:9" s="4" customFormat="1" ht="38.25" x14ac:dyDescent="0.2">
      <c r="A146" s="102">
        <v>0</v>
      </c>
      <c r="B146" s="46" t="s">
        <v>215</v>
      </c>
      <c r="C146" s="72">
        <v>1101</v>
      </c>
      <c r="D146" s="113" t="s">
        <v>24</v>
      </c>
      <c r="E146" s="114">
        <v>0</v>
      </c>
      <c r="F146" s="95">
        <f>F152</f>
        <v>1871.422</v>
      </c>
      <c r="G146" s="95">
        <f>G152</f>
        <v>0</v>
      </c>
      <c r="H146" s="84"/>
    </row>
    <row r="147" spans="1:9" s="4" customFormat="1" ht="38.25" hidden="1" x14ac:dyDescent="0.2">
      <c r="A147" s="102">
        <v>0</v>
      </c>
      <c r="B147" s="46" t="s">
        <v>78</v>
      </c>
      <c r="C147" s="72">
        <v>1101</v>
      </c>
      <c r="D147" s="113" t="s">
        <v>24</v>
      </c>
      <c r="E147" s="114">
        <v>0</v>
      </c>
      <c r="F147" s="95">
        <v>0</v>
      </c>
      <c r="G147" s="95">
        <v>1</v>
      </c>
      <c r="H147" s="84"/>
    </row>
    <row r="148" spans="1:9" s="4" customFormat="1" ht="63.75" hidden="1" x14ac:dyDescent="0.2">
      <c r="A148" s="102">
        <v>0</v>
      </c>
      <c r="B148" s="46" t="s">
        <v>68</v>
      </c>
      <c r="C148" s="72">
        <v>1101</v>
      </c>
      <c r="D148" s="113" t="s">
        <v>29</v>
      </c>
      <c r="E148" s="114">
        <v>0</v>
      </c>
      <c r="F148" s="95">
        <v>0</v>
      </c>
      <c r="G148" s="95">
        <v>0</v>
      </c>
      <c r="H148" s="84"/>
    </row>
    <row r="149" spans="1:9" s="4" customFormat="1" ht="63.75" hidden="1" x14ac:dyDescent="0.2">
      <c r="A149" s="102">
        <v>0</v>
      </c>
      <c r="B149" s="46" t="s">
        <v>68</v>
      </c>
      <c r="C149" s="72">
        <v>1101</v>
      </c>
      <c r="D149" s="113" t="s">
        <v>29</v>
      </c>
      <c r="E149" s="114">
        <v>0</v>
      </c>
      <c r="F149" s="95">
        <v>0</v>
      </c>
      <c r="G149" s="95">
        <v>0</v>
      </c>
      <c r="H149" s="84"/>
    </row>
    <row r="150" spans="1:9" s="4" customFormat="1" ht="63.75" hidden="1" x14ac:dyDescent="0.2">
      <c r="A150" s="102">
        <v>0</v>
      </c>
      <c r="B150" s="46" t="s">
        <v>68</v>
      </c>
      <c r="C150" s="72">
        <v>1101</v>
      </c>
      <c r="D150" s="113" t="s">
        <v>29</v>
      </c>
      <c r="E150" s="114">
        <v>0</v>
      </c>
      <c r="F150" s="95">
        <v>0</v>
      </c>
      <c r="G150" s="95">
        <v>0</v>
      </c>
      <c r="H150" s="84"/>
    </row>
    <row r="151" spans="1:9" s="4" customFormat="1" ht="63.75" hidden="1" x14ac:dyDescent="0.2">
      <c r="A151" s="102">
        <v>0</v>
      </c>
      <c r="B151" s="46" t="s">
        <v>68</v>
      </c>
      <c r="C151" s="72">
        <v>1101</v>
      </c>
      <c r="D151" s="113" t="s">
        <v>29</v>
      </c>
      <c r="E151" s="114">
        <v>0</v>
      </c>
      <c r="F151" s="95">
        <v>0</v>
      </c>
      <c r="G151" s="95">
        <v>0</v>
      </c>
      <c r="H151" s="84"/>
    </row>
    <row r="152" spans="1:9" s="4" customFormat="1" ht="38.25" x14ac:dyDescent="0.2">
      <c r="A152" s="102">
        <v>0</v>
      </c>
      <c r="B152" s="46" t="s">
        <v>69</v>
      </c>
      <c r="C152" s="72">
        <v>1101</v>
      </c>
      <c r="D152" s="113">
        <v>500000000</v>
      </c>
      <c r="E152" s="114">
        <v>600</v>
      </c>
      <c r="F152" s="95">
        <f>F153</f>
        <v>1871.422</v>
      </c>
      <c r="G152" s="95">
        <v>0</v>
      </c>
      <c r="H152" s="84"/>
    </row>
    <row r="153" spans="1:9" s="4" customFormat="1" x14ac:dyDescent="0.2">
      <c r="A153" s="102">
        <v>0</v>
      </c>
      <c r="B153" s="46" t="s">
        <v>70</v>
      </c>
      <c r="C153" s="72">
        <v>1101</v>
      </c>
      <c r="D153" s="113">
        <v>500000000</v>
      </c>
      <c r="E153" s="114">
        <v>620</v>
      </c>
      <c r="F153" s="95">
        <v>1871.422</v>
      </c>
      <c r="G153" s="95">
        <v>0</v>
      </c>
      <c r="H153" s="84"/>
    </row>
    <row r="154" spans="1:9" s="4" customFormat="1" ht="38.25" x14ac:dyDescent="0.2">
      <c r="A154" s="102"/>
      <c r="B154" s="46" t="s">
        <v>211</v>
      </c>
      <c r="C154" s="72">
        <v>1101</v>
      </c>
      <c r="D154" s="113">
        <v>4700000000</v>
      </c>
      <c r="E154" s="114"/>
      <c r="F154" s="95">
        <f t="shared" ref="F154:G155" si="9">F155</f>
        <v>3413.8580000000002</v>
      </c>
      <c r="G154" s="95">
        <f t="shared" si="9"/>
        <v>0</v>
      </c>
      <c r="H154" s="84"/>
    </row>
    <row r="155" spans="1:9" s="4" customFormat="1" ht="38.25" x14ac:dyDescent="0.2">
      <c r="A155" s="102"/>
      <c r="B155" s="46" t="s">
        <v>69</v>
      </c>
      <c r="C155" s="72">
        <v>1101</v>
      </c>
      <c r="D155" s="113">
        <v>4700000000</v>
      </c>
      <c r="E155" s="114">
        <v>600</v>
      </c>
      <c r="F155" s="95">
        <f t="shared" si="9"/>
        <v>3413.8580000000002</v>
      </c>
      <c r="G155" s="95">
        <f t="shared" si="9"/>
        <v>0</v>
      </c>
      <c r="H155" s="84"/>
    </row>
    <row r="156" spans="1:9" s="4" customFormat="1" x14ac:dyDescent="0.2">
      <c r="A156" s="102"/>
      <c r="B156" s="46" t="s">
        <v>70</v>
      </c>
      <c r="C156" s="72">
        <v>1101</v>
      </c>
      <c r="D156" s="113">
        <v>4700000000</v>
      </c>
      <c r="E156" s="114">
        <v>620</v>
      </c>
      <c r="F156" s="95">
        <v>3413.8580000000002</v>
      </c>
      <c r="G156" s="95"/>
      <c r="H156" s="84"/>
    </row>
    <row r="157" spans="1:9" s="4" customFormat="1" ht="25.5" x14ac:dyDescent="0.2">
      <c r="A157" s="142">
        <v>939</v>
      </c>
      <c r="B157" s="71" t="s">
        <v>167</v>
      </c>
      <c r="C157" s="111"/>
      <c r="D157" s="112"/>
      <c r="E157" s="143">
        <v>0</v>
      </c>
      <c r="F157" s="94">
        <f>F158+F162+F187+F192+F200+F249+F298+F284+F315+F330+F337+F344+F354+F358+F367+F350+F309+F305</f>
        <v>187505.09000000003</v>
      </c>
      <c r="G157" s="94">
        <f>G158+G162+G187+G192+G200+G249+G298+G284+G315+G330+G337+G344+G354+G358+G367+G350+G309+G305</f>
        <v>52109.651000000005</v>
      </c>
      <c r="H157" s="84"/>
    </row>
    <row r="158" spans="1:9" s="4" customFormat="1" ht="38.25" x14ac:dyDescent="0.2">
      <c r="A158" s="102">
        <v>0</v>
      </c>
      <c r="B158" s="71" t="s">
        <v>94</v>
      </c>
      <c r="C158" s="111">
        <v>102</v>
      </c>
      <c r="D158" s="112"/>
      <c r="E158" s="143"/>
      <c r="F158" s="94">
        <f t="shared" ref="F158:G160" si="10">F159</f>
        <v>3954.5650000000001</v>
      </c>
      <c r="G158" s="94">
        <f t="shared" si="10"/>
        <v>0</v>
      </c>
      <c r="H158" s="84"/>
      <c r="I158" s="120"/>
    </row>
    <row r="159" spans="1:9" s="4" customFormat="1" ht="63.75" x14ac:dyDescent="0.2">
      <c r="A159" s="102">
        <v>0</v>
      </c>
      <c r="B159" s="46" t="s">
        <v>187</v>
      </c>
      <c r="C159" s="72">
        <v>102</v>
      </c>
      <c r="D159" s="113">
        <v>1800000000</v>
      </c>
      <c r="E159" s="114"/>
      <c r="F159" s="95">
        <f t="shared" si="10"/>
        <v>3954.5650000000001</v>
      </c>
      <c r="G159" s="95">
        <f t="shared" si="10"/>
        <v>0</v>
      </c>
      <c r="H159" s="84"/>
    </row>
    <row r="160" spans="1:9" s="4" customFormat="1" ht="63.75" x14ac:dyDescent="0.2">
      <c r="A160" s="102">
        <v>0</v>
      </c>
      <c r="B160" s="46" t="s">
        <v>46</v>
      </c>
      <c r="C160" s="72">
        <v>102</v>
      </c>
      <c r="D160" s="113">
        <v>1800000000</v>
      </c>
      <c r="E160" s="114">
        <v>100</v>
      </c>
      <c r="F160" s="95">
        <f t="shared" si="10"/>
        <v>3954.5650000000001</v>
      </c>
      <c r="G160" s="95">
        <f t="shared" si="10"/>
        <v>0</v>
      </c>
      <c r="H160" s="84"/>
    </row>
    <row r="161" spans="1:8" s="4" customFormat="1" ht="25.5" x14ac:dyDescent="0.2">
      <c r="A161" s="102">
        <v>0</v>
      </c>
      <c r="B161" s="46" t="s">
        <v>47</v>
      </c>
      <c r="C161" s="72">
        <v>102</v>
      </c>
      <c r="D161" s="113">
        <v>1800000000</v>
      </c>
      <c r="E161" s="114">
        <v>120</v>
      </c>
      <c r="F161" s="95">
        <v>3954.5650000000001</v>
      </c>
      <c r="G161" s="95"/>
      <c r="H161" s="84"/>
    </row>
    <row r="162" spans="1:8" s="4" customFormat="1" ht="51" x14ac:dyDescent="0.2">
      <c r="A162" s="102">
        <v>0</v>
      </c>
      <c r="B162" s="71" t="s">
        <v>43</v>
      </c>
      <c r="C162" s="111">
        <v>104</v>
      </c>
      <c r="D162" s="112">
        <v>0</v>
      </c>
      <c r="E162" s="143">
        <v>0</v>
      </c>
      <c r="F162" s="94">
        <f>F163+F168+F182</f>
        <v>25854.618999999999</v>
      </c>
      <c r="G162" s="94">
        <f>G163+G168+G182</f>
        <v>1348.1820000000002</v>
      </c>
      <c r="H162" s="84"/>
    </row>
    <row r="163" spans="1:8" s="4" customFormat="1" ht="38.25" x14ac:dyDescent="0.2">
      <c r="A163" s="102">
        <v>0</v>
      </c>
      <c r="B163" s="46" t="s">
        <v>216</v>
      </c>
      <c r="C163" s="72">
        <v>104</v>
      </c>
      <c r="D163" s="113" t="s">
        <v>32</v>
      </c>
      <c r="E163" s="114">
        <v>0</v>
      </c>
      <c r="F163" s="95">
        <f>F164+F166</f>
        <v>484.43500000000006</v>
      </c>
      <c r="G163" s="95">
        <f>G164+G166</f>
        <v>484.43500000000006</v>
      </c>
      <c r="H163" s="84"/>
    </row>
    <row r="164" spans="1:8" s="4" customFormat="1" ht="63.75" x14ac:dyDescent="0.2">
      <c r="A164" s="102">
        <v>0</v>
      </c>
      <c r="B164" s="46" t="s">
        <v>46</v>
      </c>
      <c r="C164" s="72">
        <v>104</v>
      </c>
      <c r="D164" s="113" t="s">
        <v>32</v>
      </c>
      <c r="E164" s="114">
        <v>100</v>
      </c>
      <c r="F164" s="95">
        <f>F165</f>
        <v>406.22</v>
      </c>
      <c r="G164" s="95">
        <f>G165</f>
        <v>406.22</v>
      </c>
      <c r="H164" s="84"/>
    </row>
    <row r="165" spans="1:8" s="4" customFormat="1" ht="24.75" customHeight="1" x14ac:dyDescent="0.2">
      <c r="A165" s="102">
        <v>0</v>
      </c>
      <c r="B165" s="46" t="s">
        <v>47</v>
      </c>
      <c r="C165" s="72">
        <v>104</v>
      </c>
      <c r="D165" s="113" t="s">
        <v>32</v>
      </c>
      <c r="E165" s="114">
        <v>120</v>
      </c>
      <c r="F165" s="95">
        <v>406.22</v>
      </c>
      <c r="G165" s="95">
        <v>406.22</v>
      </c>
      <c r="H165" s="84"/>
    </row>
    <row r="166" spans="1:8" s="4" customFormat="1" ht="25.5" x14ac:dyDescent="0.2">
      <c r="A166" s="102">
        <v>0</v>
      </c>
      <c r="B166" s="46" t="s">
        <v>48</v>
      </c>
      <c r="C166" s="72">
        <v>104</v>
      </c>
      <c r="D166" s="113" t="s">
        <v>32</v>
      </c>
      <c r="E166" s="114">
        <v>200</v>
      </c>
      <c r="F166" s="95">
        <f>F167</f>
        <v>78.215000000000003</v>
      </c>
      <c r="G166" s="95">
        <f>G167</f>
        <v>78.215000000000003</v>
      </c>
      <c r="H166" s="84"/>
    </row>
    <row r="167" spans="1:8" s="4" customFormat="1" ht="38.25" x14ac:dyDescent="0.2">
      <c r="A167" s="102">
        <v>0</v>
      </c>
      <c r="B167" s="46" t="s">
        <v>49</v>
      </c>
      <c r="C167" s="72">
        <v>104</v>
      </c>
      <c r="D167" s="113" t="s">
        <v>32</v>
      </c>
      <c r="E167" s="114">
        <v>240</v>
      </c>
      <c r="F167" s="95">
        <v>78.215000000000003</v>
      </c>
      <c r="G167" s="95">
        <v>78.215000000000003</v>
      </c>
      <c r="H167" s="84"/>
    </row>
    <row r="168" spans="1:8" s="4" customFormat="1" ht="63.75" x14ac:dyDescent="0.2">
      <c r="A168" s="102">
        <v>0</v>
      </c>
      <c r="B168" s="46" t="s">
        <v>187</v>
      </c>
      <c r="C168" s="72">
        <v>104</v>
      </c>
      <c r="D168" s="113">
        <v>1800000000</v>
      </c>
      <c r="E168" s="114">
        <v>0</v>
      </c>
      <c r="F168" s="95">
        <f>F174+F176+F180+F178</f>
        <v>24506.436999999998</v>
      </c>
      <c r="G168" s="95">
        <f>G174</f>
        <v>0</v>
      </c>
      <c r="H168" s="84"/>
    </row>
    <row r="169" spans="1:8" s="4" customFormat="1" ht="25.5" hidden="1" x14ac:dyDescent="0.2">
      <c r="A169" s="102">
        <v>0</v>
      </c>
      <c r="B169" s="46" t="s">
        <v>64</v>
      </c>
      <c r="C169" s="72">
        <v>104</v>
      </c>
      <c r="D169" s="113" t="s">
        <v>18</v>
      </c>
      <c r="E169" s="114">
        <v>0</v>
      </c>
      <c r="F169" s="95">
        <v>0</v>
      </c>
      <c r="G169" s="95">
        <v>0</v>
      </c>
      <c r="H169" s="84"/>
    </row>
    <row r="170" spans="1:8" s="4" customFormat="1" ht="25.5" hidden="1" x14ac:dyDescent="0.2">
      <c r="A170" s="102">
        <v>0</v>
      </c>
      <c r="B170" s="46" t="s">
        <v>64</v>
      </c>
      <c r="C170" s="72">
        <v>104</v>
      </c>
      <c r="D170" s="113" t="s">
        <v>18</v>
      </c>
      <c r="E170" s="114">
        <v>0</v>
      </c>
      <c r="F170" s="95">
        <v>0</v>
      </c>
      <c r="G170" s="95">
        <v>0</v>
      </c>
      <c r="H170" s="84"/>
    </row>
    <row r="171" spans="1:8" s="4" customFormat="1" ht="25.5" hidden="1" x14ac:dyDescent="0.2">
      <c r="A171" s="102">
        <v>0</v>
      </c>
      <c r="B171" s="46" t="s">
        <v>45</v>
      </c>
      <c r="C171" s="72">
        <v>104</v>
      </c>
      <c r="D171" s="113" t="s">
        <v>30</v>
      </c>
      <c r="E171" s="114">
        <v>0</v>
      </c>
      <c r="F171" s="95">
        <v>0</v>
      </c>
      <c r="G171" s="95">
        <v>0</v>
      </c>
      <c r="H171" s="84"/>
    </row>
    <row r="172" spans="1:8" s="4" customFormat="1" ht="25.5" hidden="1" x14ac:dyDescent="0.2">
      <c r="A172" s="102">
        <v>0</v>
      </c>
      <c r="B172" s="46" t="s">
        <v>45</v>
      </c>
      <c r="C172" s="72">
        <v>104</v>
      </c>
      <c r="D172" s="113" t="s">
        <v>30</v>
      </c>
      <c r="E172" s="114">
        <v>0</v>
      </c>
      <c r="F172" s="95">
        <v>0</v>
      </c>
      <c r="G172" s="95">
        <v>0</v>
      </c>
      <c r="H172" s="84"/>
    </row>
    <row r="173" spans="1:8" s="4" customFormat="1" ht="25.5" hidden="1" x14ac:dyDescent="0.2">
      <c r="A173" s="102">
        <v>0</v>
      </c>
      <c r="B173" s="46" t="s">
        <v>45</v>
      </c>
      <c r="C173" s="72">
        <v>104</v>
      </c>
      <c r="D173" s="113" t="s">
        <v>30</v>
      </c>
      <c r="E173" s="114">
        <v>0</v>
      </c>
      <c r="F173" s="95">
        <v>0</v>
      </c>
      <c r="G173" s="95">
        <v>0</v>
      </c>
      <c r="H173" s="84"/>
    </row>
    <row r="174" spans="1:8" s="4" customFormat="1" ht="63.75" x14ac:dyDescent="0.2">
      <c r="A174" s="102">
        <v>0</v>
      </c>
      <c r="B174" s="46" t="s">
        <v>46</v>
      </c>
      <c r="C174" s="72">
        <v>104</v>
      </c>
      <c r="D174" s="113">
        <v>1800000000</v>
      </c>
      <c r="E174" s="114">
        <v>100</v>
      </c>
      <c r="F174" s="95">
        <f>F175</f>
        <v>21948.618999999999</v>
      </c>
      <c r="G174" s="95">
        <f>G175</f>
        <v>0</v>
      </c>
      <c r="H174" s="84"/>
    </row>
    <row r="175" spans="1:8" s="4" customFormat="1" ht="25.5" x14ac:dyDescent="0.2">
      <c r="A175" s="102">
        <v>0</v>
      </c>
      <c r="B175" s="46" t="s">
        <v>47</v>
      </c>
      <c r="C175" s="72">
        <v>104</v>
      </c>
      <c r="D175" s="113">
        <v>1800000000</v>
      </c>
      <c r="E175" s="114">
        <v>120</v>
      </c>
      <c r="F175" s="95">
        <v>21948.618999999999</v>
      </c>
      <c r="G175" s="95"/>
      <c r="H175" s="84"/>
    </row>
    <row r="176" spans="1:8" s="4" customFormat="1" ht="25.5" x14ac:dyDescent="0.2">
      <c r="A176" s="102">
        <v>0</v>
      </c>
      <c r="B176" s="46" t="s">
        <v>48</v>
      </c>
      <c r="C176" s="72">
        <v>104</v>
      </c>
      <c r="D176" s="113">
        <v>1800000000</v>
      </c>
      <c r="E176" s="114">
        <v>200</v>
      </c>
      <c r="F176" s="95">
        <f>F177</f>
        <v>2251.2339999999999</v>
      </c>
      <c r="G176" s="95">
        <v>0</v>
      </c>
      <c r="H176" s="84"/>
    </row>
    <row r="177" spans="1:8" s="4" customFormat="1" ht="26.85" customHeight="1" x14ac:dyDescent="0.2">
      <c r="A177" s="102">
        <v>0</v>
      </c>
      <c r="B177" s="46" t="s">
        <v>49</v>
      </c>
      <c r="C177" s="72">
        <v>104</v>
      </c>
      <c r="D177" s="113">
        <v>1800000000</v>
      </c>
      <c r="E177" s="114">
        <v>240</v>
      </c>
      <c r="F177" s="95">
        <v>2251.2339999999999</v>
      </c>
      <c r="G177" s="95">
        <v>0</v>
      </c>
      <c r="H177" s="84"/>
    </row>
    <row r="178" spans="1:8" s="4" customFormat="1" ht="26.85" hidden="1" customHeight="1" x14ac:dyDescent="0.2">
      <c r="A178" s="102"/>
      <c r="B178" s="46" t="s">
        <v>85</v>
      </c>
      <c r="C178" s="72">
        <v>104</v>
      </c>
      <c r="D178" s="113">
        <v>1800000000</v>
      </c>
      <c r="E178" s="114">
        <v>300</v>
      </c>
      <c r="F178" s="95">
        <f>F179</f>
        <v>0</v>
      </c>
      <c r="G178" s="95"/>
      <c r="H178" s="84"/>
    </row>
    <row r="179" spans="1:8" s="4" customFormat="1" ht="26.85" hidden="1" customHeight="1" x14ac:dyDescent="0.2">
      <c r="A179" s="102"/>
      <c r="B179" s="46" t="s">
        <v>86</v>
      </c>
      <c r="C179" s="72">
        <v>104</v>
      </c>
      <c r="D179" s="113">
        <v>1800000000</v>
      </c>
      <c r="E179" s="114">
        <v>320</v>
      </c>
      <c r="F179" s="95"/>
      <c r="G179" s="95"/>
      <c r="H179" s="84"/>
    </row>
    <row r="180" spans="1:8" s="4" customFormat="1" ht="17.25" customHeight="1" x14ac:dyDescent="0.2">
      <c r="A180" s="102">
        <v>0</v>
      </c>
      <c r="B180" s="46" t="s">
        <v>50</v>
      </c>
      <c r="C180" s="72">
        <v>104</v>
      </c>
      <c r="D180" s="113">
        <v>1800000000</v>
      </c>
      <c r="E180" s="114">
        <v>800</v>
      </c>
      <c r="F180" s="95">
        <f>F181</f>
        <v>306.584</v>
      </c>
      <c r="G180" s="95">
        <v>0</v>
      </c>
      <c r="H180" s="84"/>
    </row>
    <row r="181" spans="1:8" s="4" customFormat="1" x14ac:dyDescent="0.2">
      <c r="A181" s="102">
        <v>0</v>
      </c>
      <c r="B181" s="46" t="s">
        <v>51</v>
      </c>
      <c r="C181" s="72">
        <v>104</v>
      </c>
      <c r="D181" s="113">
        <v>1800000000</v>
      </c>
      <c r="E181" s="114">
        <v>850</v>
      </c>
      <c r="F181" s="95">
        <v>306.584</v>
      </c>
      <c r="G181" s="95">
        <v>0</v>
      </c>
      <c r="H181" s="84"/>
    </row>
    <row r="182" spans="1:8" s="4" customFormat="1" ht="39.75" customHeight="1" x14ac:dyDescent="0.2">
      <c r="A182" s="102"/>
      <c r="B182" s="46" t="s">
        <v>217</v>
      </c>
      <c r="C182" s="72">
        <v>104</v>
      </c>
      <c r="D182" s="113">
        <v>1900000000</v>
      </c>
      <c r="E182" s="114"/>
      <c r="F182" s="95">
        <f>F183+F185</f>
        <v>863.74700000000007</v>
      </c>
      <c r="G182" s="95">
        <f>G183+G185</f>
        <v>863.74700000000007</v>
      </c>
      <c r="H182" s="84"/>
    </row>
    <row r="183" spans="1:8" s="4" customFormat="1" ht="63.75" x14ac:dyDescent="0.2">
      <c r="A183" s="102"/>
      <c r="B183" s="46" t="s">
        <v>46</v>
      </c>
      <c r="C183" s="72">
        <v>104</v>
      </c>
      <c r="D183" s="113">
        <v>1900000000</v>
      </c>
      <c r="E183" s="114">
        <v>100</v>
      </c>
      <c r="F183" s="95">
        <f>F184</f>
        <v>797.78300000000002</v>
      </c>
      <c r="G183" s="95">
        <f>G184</f>
        <v>797.78300000000002</v>
      </c>
      <c r="H183" s="84"/>
    </row>
    <row r="184" spans="1:8" s="4" customFormat="1" ht="25.5" x14ac:dyDescent="0.2">
      <c r="A184" s="102"/>
      <c r="B184" s="46" t="s">
        <v>47</v>
      </c>
      <c r="C184" s="72">
        <v>104</v>
      </c>
      <c r="D184" s="113">
        <v>1900000000</v>
      </c>
      <c r="E184" s="114">
        <v>120</v>
      </c>
      <c r="F184" s="95">
        <v>797.78300000000002</v>
      </c>
      <c r="G184" s="95">
        <v>797.78300000000002</v>
      </c>
      <c r="H184" s="84"/>
    </row>
    <row r="185" spans="1:8" s="4" customFormat="1" ht="25.5" x14ac:dyDescent="0.2">
      <c r="A185" s="102"/>
      <c r="B185" s="46" t="s">
        <v>48</v>
      </c>
      <c r="C185" s="72">
        <v>104</v>
      </c>
      <c r="D185" s="113">
        <v>1900000000</v>
      </c>
      <c r="E185" s="114">
        <v>200</v>
      </c>
      <c r="F185" s="95">
        <f>F186</f>
        <v>65.963999999999999</v>
      </c>
      <c r="G185" s="95">
        <f>G186</f>
        <v>65.963999999999999</v>
      </c>
      <c r="H185" s="84"/>
    </row>
    <row r="186" spans="1:8" s="4" customFormat="1" ht="38.25" x14ac:dyDescent="0.2">
      <c r="A186" s="102"/>
      <c r="B186" s="46" t="s">
        <v>49</v>
      </c>
      <c r="C186" s="72">
        <v>104</v>
      </c>
      <c r="D186" s="113">
        <v>1900000000</v>
      </c>
      <c r="E186" s="114">
        <v>240</v>
      </c>
      <c r="F186" s="95">
        <v>65.963999999999999</v>
      </c>
      <c r="G186" s="95">
        <v>65.963999999999999</v>
      </c>
      <c r="H186" s="84"/>
    </row>
    <row r="187" spans="1:8" s="4" customFormat="1" x14ac:dyDescent="0.2">
      <c r="A187" s="102"/>
      <c r="B187" s="122" t="s">
        <v>161</v>
      </c>
      <c r="C187" s="111">
        <v>105</v>
      </c>
      <c r="D187" s="112"/>
      <c r="E187" s="143"/>
      <c r="F187" s="94">
        <f t="shared" ref="F187:G190" si="11">F188</f>
        <v>5.5970000000000004</v>
      </c>
      <c r="G187" s="94">
        <f t="shared" si="11"/>
        <v>5.5970000000000004</v>
      </c>
      <c r="H187" s="84"/>
    </row>
    <row r="188" spans="1:8" s="4" customFormat="1" ht="63.75" x14ac:dyDescent="0.2">
      <c r="A188" s="102"/>
      <c r="B188" s="46" t="s">
        <v>187</v>
      </c>
      <c r="C188" s="72">
        <v>105</v>
      </c>
      <c r="D188" s="113">
        <v>1800000000</v>
      </c>
      <c r="E188" s="114"/>
      <c r="F188" s="95">
        <f>F189</f>
        <v>5.5970000000000004</v>
      </c>
      <c r="G188" s="95">
        <f>G189</f>
        <v>5.5970000000000004</v>
      </c>
      <c r="H188" s="84"/>
    </row>
    <row r="189" spans="1:8" s="4" customFormat="1" ht="76.5" x14ac:dyDescent="0.2">
      <c r="A189" s="102"/>
      <c r="B189" s="123" t="s">
        <v>159</v>
      </c>
      <c r="C189" s="72">
        <v>105</v>
      </c>
      <c r="D189" s="113">
        <v>1800000000</v>
      </c>
      <c r="E189" s="114"/>
      <c r="F189" s="95">
        <f t="shared" si="11"/>
        <v>5.5970000000000004</v>
      </c>
      <c r="G189" s="95">
        <f t="shared" si="11"/>
        <v>5.5970000000000004</v>
      </c>
      <c r="H189" s="84"/>
    </row>
    <row r="190" spans="1:8" s="4" customFormat="1" ht="38.25" x14ac:dyDescent="0.2">
      <c r="A190" s="102"/>
      <c r="B190" s="123" t="s">
        <v>69</v>
      </c>
      <c r="C190" s="72">
        <v>105</v>
      </c>
      <c r="D190" s="113">
        <v>1800000000</v>
      </c>
      <c r="E190" s="114">
        <v>600</v>
      </c>
      <c r="F190" s="95">
        <f t="shared" si="11"/>
        <v>5.5970000000000004</v>
      </c>
      <c r="G190" s="95">
        <f t="shared" si="11"/>
        <v>5.5970000000000004</v>
      </c>
      <c r="H190" s="84"/>
    </row>
    <row r="191" spans="1:8" s="4" customFormat="1" x14ac:dyDescent="0.2">
      <c r="A191" s="102"/>
      <c r="B191" s="123" t="s">
        <v>70</v>
      </c>
      <c r="C191" s="72">
        <v>105</v>
      </c>
      <c r="D191" s="113">
        <v>1800000000</v>
      </c>
      <c r="E191" s="114">
        <v>620</v>
      </c>
      <c r="F191" s="95">
        <v>5.5970000000000004</v>
      </c>
      <c r="G191" s="95">
        <v>5.5970000000000004</v>
      </c>
      <c r="H191" s="84"/>
    </row>
    <row r="192" spans="1:8" s="4" customFormat="1" ht="18.75" customHeight="1" x14ac:dyDescent="0.2">
      <c r="A192" s="102">
        <v>0</v>
      </c>
      <c r="B192" s="71" t="s">
        <v>95</v>
      </c>
      <c r="C192" s="111">
        <v>111</v>
      </c>
      <c r="D192" s="112">
        <v>0</v>
      </c>
      <c r="E192" s="143">
        <v>0</v>
      </c>
      <c r="F192" s="94">
        <f>F195</f>
        <v>100</v>
      </c>
      <c r="G192" s="94">
        <v>0</v>
      </c>
      <c r="H192" s="84"/>
    </row>
    <row r="193" spans="1:8" s="4" customFormat="1" ht="25.5" hidden="1" x14ac:dyDescent="0.2">
      <c r="A193" s="102">
        <v>0</v>
      </c>
      <c r="B193" s="46" t="s">
        <v>64</v>
      </c>
      <c r="C193" s="72">
        <v>111</v>
      </c>
      <c r="D193" s="113" t="s">
        <v>18</v>
      </c>
      <c r="E193" s="114">
        <v>0</v>
      </c>
      <c r="F193" s="95">
        <v>0</v>
      </c>
      <c r="G193" s="95">
        <v>0</v>
      </c>
      <c r="H193" s="84"/>
    </row>
    <row r="194" spans="1:8" s="4" customFormat="1" ht="25.5" hidden="1" x14ac:dyDescent="0.2">
      <c r="A194" s="102">
        <v>0</v>
      </c>
      <c r="B194" s="46" t="s">
        <v>64</v>
      </c>
      <c r="C194" s="72">
        <v>111</v>
      </c>
      <c r="D194" s="113" t="s">
        <v>18</v>
      </c>
      <c r="E194" s="114">
        <v>0</v>
      </c>
      <c r="F194" s="95">
        <v>0</v>
      </c>
      <c r="G194" s="95">
        <v>0</v>
      </c>
      <c r="H194" s="84"/>
    </row>
    <row r="195" spans="1:8" s="4" customFormat="1" ht="63.75" x14ac:dyDescent="0.2">
      <c r="A195" s="102">
        <v>0</v>
      </c>
      <c r="B195" s="46" t="s">
        <v>204</v>
      </c>
      <c r="C195" s="72">
        <v>111</v>
      </c>
      <c r="D195" s="113">
        <v>1300000000</v>
      </c>
      <c r="E195" s="114">
        <v>0</v>
      </c>
      <c r="F195" s="95">
        <f>F198</f>
        <v>100</v>
      </c>
      <c r="G195" s="95">
        <v>0</v>
      </c>
      <c r="H195" s="84"/>
    </row>
    <row r="196" spans="1:8" s="4" customFormat="1" hidden="1" x14ac:dyDescent="0.2">
      <c r="A196" s="102">
        <v>0</v>
      </c>
      <c r="B196" s="46" t="s">
        <v>96</v>
      </c>
      <c r="C196" s="72">
        <v>111</v>
      </c>
      <c r="D196" s="113" t="s">
        <v>31</v>
      </c>
      <c r="E196" s="114">
        <v>0</v>
      </c>
      <c r="F196" s="95">
        <v>0</v>
      </c>
      <c r="G196" s="95">
        <v>0</v>
      </c>
      <c r="H196" s="84"/>
    </row>
    <row r="197" spans="1:8" s="4" customFormat="1" hidden="1" x14ac:dyDescent="0.2">
      <c r="A197" s="102">
        <v>0</v>
      </c>
      <c r="B197" s="46" t="s">
        <v>96</v>
      </c>
      <c r="C197" s="72">
        <v>111</v>
      </c>
      <c r="D197" s="113" t="s">
        <v>31</v>
      </c>
      <c r="E197" s="114">
        <v>0</v>
      </c>
      <c r="F197" s="95">
        <v>0</v>
      </c>
      <c r="G197" s="95">
        <v>0</v>
      </c>
      <c r="H197" s="84"/>
    </row>
    <row r="198" spans="1:8" s="4" customFormat="1" x14ac:dyDescent="0.2">
      <c r="A198" s="102">
        <v>0</v>
      </c>
      <c r="B198" s="46" t="s">
        <v>50</v>
      </c>
      <c r="C198" s="72">
        <v>111</v>
      </c>
      <c r="D198" s="113">
        <v>1300000000</v>
      </c>
      <c r="E198" s="114">
        <v>800</v>
      </c>
      <c r="F198" s="95">
        <f>F199</f>
        <v>100</v>
      </c>
      <c r="G198" s="95">
        <v>0</v>
      </c>
      <c r="H198" s="84"/>
    </row>
    <row r="199" spans="1:8" s="4" customFormat="1" x14ac:dyDescent="0.2">
      <c r="A199" s="102"/>
      <c r="B199" s="46" t="s">
        <v>97</v>
      </c>
      <c r="C199" s="72">
        <v>111</v>
      </c>
      <c r="D199" s="113">
        <v>1300000000</v>
      </c>
      <c r="E199" s="114">
        <v>870</v>
      </c>
      <c r="F199" s="95">
        <v>100</v>
      </c>
      <c r="G199" s="95"/>
      <c r="H199" s="84"/>
    </row>
    <row r="200" spans="1:8" s="4" customFormat="1" x14ac:dyDescent="0.2">
      <c r="A200" s="102">
        <v>0</v>
      </c>
      <c r="B200" s="71" t="s">
        <v>66</v>
      </c>
      <c r="C200" s="111">
        <v>113</v>
      </c>
      <c r="D200" s="112">
        <v>0</v>
      </c>
      <c r="E200" s="143">
        <v>0</v>
      </c>
      <c r="F200" s="94">
        <f>F204+F214+F226+F231+F235+F243+F201+F211+F246</f>
        <v>19394.643</v>
      </c>
      <c r="G200" s="94">
        <f>G204+G214+G226+G231+G235+G243+G201</f>
        <v>6183.2250000000004</v>
      </c>
      <c r="H200" s="84"/>
    </row>
    <row r="201" spans="1:8" s="84" customFormat="1" ht="38.25" x14ac:dyDescent="0.2">
      <c r="A201" s="102"/>
      <c r="B201" s="46" t="s">
        <v>216</v>
      </c>
      <c r="C201" s="72">
        <v>113</v>
      </c>
      <c r="D201" s="113">
        <v>1200000000</v>
      </c>
      <c r="E201" s="114"/>
      <c r="F201" s="95">
        <f>F202</f>
        <v>21</v>
      </c>
      <c r="G201" s="95"/>
    </row>
    <row r="202" spans="1:8" s="84" customFormat="1" ht="38.25" x14ac:dyDescent="0.2">
      <c r="A202" s="102"/>
      <c r="B202" s="46" t="s">
        <v>69</v>
      </c>
      <c r="C202" s="72">
        <v>113</v>
      </c>
      <c r="D202" s="113">
        <v>1200000000</v>
      </c>
      <c r="E202" s="114">
        <v>600</v>
      </c>
      <c r="F202" s="95">
        <f>F203</f>
        <v>21</v>
      </c>
      <c r="G202" s="95"/>
    </row>
    <row r="203" spans="1:8" s="84" customFormat="1" x14ac:dyDescent="0.2">
      <c r="A203" s="102"/>
      <c r="B203" s="46" t="s">
        <v>192</v>
      </c>
      <c r="C203" s="72">
        <v>113</v>
      </c>
      <c r="D203" s="113">
        <v>1200000000</v>
      </c>
      <c r="E203" s="114">
        <v>610</v>
      </c>
      <c r="F203" s="95">
        <v>21</v>
      </c>
      <c r="G203" s="95"/>
    </row>
    <row r="204" spans="1:8" s="4" customFormat="1" ht="38.25" x14ac:dyDescent="0.2">
      <c r="A204" s="102">
        <v>0</v>
      </c>
      <c r="B204" s="46" t="s">
        <v>218</v>
      </c>
      <c r="C204" s="72">
        <v>113</v>
      </c>
      <c r="D204" s="113" t="s">
        <v>33</v>
      </c>
      <c r="E204" s="114">
        <v>0</v>
      </c>
      <c r="F204" s="95">
        <f>F205+F207+F209</f>
        <v>17865.378000000001</v>
      </c>
      <c r="G204" s="95">
        <f>G205+G207+G209</f>
        <v>6183.2250000000004</v>
      </c>
      <c r="H204" s="84"/>
    </row>
    <row r="205" spans="1:8" s="4" customFormat="1" ht="63.75" x14ac:dyDescent="0.2">
      <c r="A205" s="102">
        <v>0</v>
      </c>
      <c r="B205" s="46" t="s">
        <v>46</v>
      </c>
      <c r="C205" s="72">
        <v>113</v>
      </c>
      <c r="D205" s="113" t="s">
        <v>33</v>
      </c>
      <c r="E205" s="114">
        <v>100</v>
      </c>
      <c r="F205" s="95">
        <f>F206</f>
        <v>15894.402</v>
      </c>
      <c r="G205" s="95">
        <f>G206</f>
        <v>5099.1750000000002</v>
      </c>
      <c r="H205" s="84"/>
    </row>
    <row r="206" spans="1:8" s="4" customFormat="1" ht="25.5" x14ac:dyDescent="0.2">
      <c r="A206" s="102">
        <v>0</v>
      </c>
      <c r="B206" s="46" t="s">
        <v>98</v>
      </c>
      <c r="C206" s="72">
        <v>113</v>
      </c>
      <c r="D206" s="113" t="s">
        <v>33</v>
      </c>
      <c r="E206" s="114">
        <v>110</v>
      </c>
      <c r="F206" s="95">
        <v>15894.402</v>
      </c>
      <c r="G206" s="95">
        <v>5099.1750000000002</v>
      </c>
      <c r="H206" s="100"/>
    </row>
    <row r="207" spans="1:8" s="4" customFormat="1" ht="25.5" x14ac:dyDescent="0.2">
      <c r="A207" s="102">
        <v>0</v>
      </c>
      <c r="B207" s="46" t="s">
        <v>48</v>
      </c>
      <c r="C207" s="72">
        <v>113</v>
      </c>
      <c r="D207" s="113" t="s">
        <v>33</v>
      </c>
      <c r="E207" s="114">
        <v>200</v>
      </c>
      <c r="F207" s="95">
        <f>F208</f>
        <v>1927.9880000000001</v>
      </c>
      <c r="G207" s="95">
        <f>G208</f>
        <v>1084.05</v>
      </c>
      <c r="H207" s="84"/>
    </row>
    <row r="208" spans="1:8" s="4" customFormat="1" ht="38.25" customHeight="1" x14ac:dyDescent="0.2">
      <c r="A208" s="102">
        <v>0</v>
      </c>
      <c r="B208" s="46" t="s">
        <v>49</v>
      </c>
      <c r="C208" s="72">
        <v>113</v>
      </c>
      <c r="D208" s="113" t="s">
        <v>33</v>
      </c>
      <c r="E208" s="114">
        <v>240</v>
      </c>
      <c r="F208" s="95">
        <v>1927.9880000000001</v>
      </c>
      <c r="G208" s="95">
        <v>1084.05</v>
      </c>
      <c r="H208" s="100"/>
    </row>
    <row r="209" spans="1:8" s="4" customFormat="1" x14ac:dyDescent="0.2">
      <c r="A209" s="102">
        <v>0</v>
      </c>
      <c r="B209" s="46" t="s">
        <v>50</v>
      </c>
      <c r="C209" s="72">
        <v>113</v>
      </c>
      <c r="D209" s="113" t="s">
        <v>33</v>
      </c>
      <c r="E209" s="114">
        <v>800</v>
      </c>
      <c r="F209" s="95">
        <f>F210</f>
        <v>42.988</v>
      </c>
      <c r="G209" s="95">
        <f>G210</f>
        <v>0</v>
      </c>
      <c r="H209" s="84"/>
    </row>
    <row r="210" spans="1:8" s="4" customFormat="1" x14ac:dyDescent="0.2">
      <c r="A210" s="102">
        <v>0</v>
      </c>
      <c r="B210" s="46" t="s">
        <v>51</v>
      </c>
      <c r="C210" s="72">
        <v>113</v>
      </c>
      <c r="D210" s="113" t="s">
        <v>33</v>
      </c>
      <c r="E210" s="114">
        <v>850</v>
      </c>
      <c r="F210" s="95">
        <v>42.988</v>
      </c>
      <c r="G210" s="95"/>
      <c r="H210" s="100"/>
    </row>
    <row r="211" spans="1:8" s="4" customFormat="1" ht="55.5" customHeight="1" x14ac:dyDescent="0.2">
      <c r="A211" s="102"/>
      <c r="B211" s="46" t="s">
        <v>205</v>
      </c>
      <c r="C211" s="72">
        <v>113</v>
      </c>
      <c r="D211" s="113">
        <v>1700000000</v>
      </c>
      <c r="E211" s="114"/>
      <c r="F211" s="95">
        <f>F212</f>
        <v>656.19</v>
      </c>
      <c r="G211" s="95"/>
      <c r="H211" s="100"/>
    </row>
    <row r="212" spans="1:8" s="4" customFormat="1" ht="63.75" x14ac:dyDescent="0.2">
      <c r="A212" s="102"/>
      <c r="B212" s="46" t="s">
        <v>46</v>
      </c>
      <c r="C212" s="72">
        <v>113</v>
      </c>
      <c r="D212" s="113">
        <v>1700000000</v>
      </c>
      <c r="E212" s="114">
        <v>100</v>
      </c>
      <c r="F212" s="95">
        <f>F213</f>
        <v>656.19</v>
      </c>
      <c r="G212" s="95"/>
      <c r="H212" s="100"/>
    </row>
    <row r="213" spans="1:8" s="4" customFormat="1" ht="25.5" x14ac:dyDescent="0.2">
      <c r="A213" s="102"/>
      <c r="B213" s="46" t="s">
        <v>98</v>
      </c>
      <c r="C213" s="72">
        <v>113</v>
      </c>
      <c r="D213" s="113">
        <v>1700000000</v>
      </c>
      <c r="E213" s="114">
        <v>110</v>
      </c>
      <c r="F213" s="95">
        <v>656.19</v>
      </c>
      <c r="G213" s="95"/>
      <c r="H213" s="100"/>
    </row>
    <row r="214" spans="1:8" s="4" customFormat="1" ht="63.75" x14ac:dyDescent="0.2">
      <c r="A214" s="102">
        <v>0</v>
      </c>
      <c r="B214" s="46" t="s">
        <v>187</v>
      </c>
      <c r="C214" s="72">
        <v>113</v>
      </c>
      <c r="D214" s="113">
        <v>1800000000</v>
      </c>
      <c r="E214" s="114">
        <v>0</v>
      </c>
      <c r="F214" s="95">
        <f>F215+F220+F217</f>
        <v>719.54099999999994</v>
      </c>
      <c r="G214" s="95">
        <v>0</v>
      </c>
      <c r="H214" s="84"/>
    </row>
    <row r="215" spans="1:8" s="4" customFormat="1" ht="25.5" x14ac:dyDescent="0.2">
      <c r="A215" s="102">
        <v>0</v>
      </c>
      <c r="B215" s="46" t="s">
        <v>48</v>
      </c>
      <c r="C215" s="72">
        <v>113</v>
      </c>
      <c r="D215" s="113">
        <v>1800000000</v>
      </c>
      <c r="E215" s="114">
        <v>200</v>
      </c>
      <c r="F215" s="95">
        <f>F216</f>
        <v>400.42</v>
      </c>
      <c r="G215" s="95">
        <v>0</v>
      </c>
      <c r="H215" s="84"/>
    </row>
    <row r="216" spans="1:8" s="4" customFormat="1" ht="38.25" x14ac:dyDescent="0.2">
      <c r="A216" s="102">
        <v>0</v>
      </c>
      <c r="B216" s="46" t="s">
        <v>49</v>
      </c>
      <c r="C216" s="72">
        <v>113</v>
      </c>
      <c r="D216" s="113">
        <v>1800000000</v>
      </c>
      <c r="E216" s="114">
        <v>240</v>
      </c>
      <c r="F216" s="95">
        <v>400.42</v>
      </c>
      <c r="G216" s="95">
        <v>0</v>
      </c>
      <c r="H216" s="84"/>
    </row>
    <row r="217" spans="1:8" s="4" customFormat="1" ht="25.5" x14ac:dyDescent="0.2">
      <c r="A217" s="102"/>
      <c r="B217" s="46" t="s">
        <v>224</v>
      </c>
      <c r="C217" s="72">
        <v>113</v>
      </c>
      <c r="D217" s="113">
        <v>1800000000</v>
      </c>
      <c r="E217" s="114">
        <v>300</v>
      </c>
      <c r="F217" s="95">
        <f>F219+F218</f>
        <v>174.637</v>
      </c>
      <c r="G217" s="95"/>
      <c r="H217" s="84"/>
    </row>
    <row r="218" spans="1:8" s="4" customFormat="1" ht="25.5" x14ac:dyDescent="0.2">
      <c r="A218" s="102"/>
      <c r="B218" s="46" t="s">
        <v>86</v>
      </c>
      <c r="C218" s="72">
        <v>113</v>
      </c>
      <c r="D218" s="113">
        <v>1800000000</v>
      </c>
      <c r="E218" s="114">
        <v>320</v>
      </c>
      <c r="F218" s="95">
        <v>74.637</v>
      </c>
      <c r="G218" s="95"/>
      <c r="H218" s="84"/>
    </row>
    <row r="219" spans="1:8" s="4" customFormat="1" ht="25.5" x14ac:dyDescent="0.2">
      <c r="A219" s="102"/>
      <c r="B219" s="46" t="s">
        <v>225</v>
      </c>
      <c r="C219" s="72">
        <v>113</v>
      </c>
      <c r="D219" s="113">
        <v>1800000000</v>
      </c>
      <c r="E219" s="114">
        <v>330</v>
      </c>
      <c r="F219" s="95">
        <v>100</v>
      </c>
      <c r="G219" s="95"/>
      <c r="H219" s="84"/>
    </row>
    <row r="220" spans="1:8" s="4" customFormat="1" ht="11.25" customHeight="1" x14ac:dyDescent="0.2">
      <c r="A220" s="102">
        <v>0</v>
      </c>
      <c r="B220" s="46" t="s">
        <v>50</v>
      </c>
      <c r="C220" s="72">
        <v>113</v>
      </c>
      <c r="D220" s="113">
        <v>1800000000</v>
      </c>
      <c r="E220" s="114">
        <v>800</v>
      </c>
      <c r="F220" s="95">
        <f>F221+F222</f>
        <v>144.48399999999998</v>
      </c>
      <c r="G220" s="95">
        <v>0</v>
      </c>
      <c r="H220" s="84"/>
    </row>
    <row r="221" spans="1:8" s="4" customFormat="1" x14ac:dyDescent="0.2">
      <c r="A221" s="102"/>
      <c r="B221" s="46" t="s">
        <v>131</v>
      </c>
      <c r="C221" s="72">
        <v>113</v>
      </c>
      <c r="D221" s="113">
        <v>1800000000</v>
      </c>
      <c r="E221" s="114">
        <v>830</v>
      </c>
      <c r="F221" s="95">
        <v>94.483999999999995</v>
      </c>
      <c r="G221" s="95"/>
      <c r="H221" s="84"/>
    </row>
    <row r="222" spans="1:8" s="4" customFormat="1" x14ac:dyDescent="0.2">
      <c r="A222" s="102">
        <v>0</v>
      </c>
      <c r="B222" s="46" t="s">
        <v>51</v>
      </c>
      <c r="C222" s="72">
        <v>113</v>
      </c>
      <c r="D222" s="113">
        <v>1800000000</v>
      </c>
      <c r="E222" s="114">
        <v>850</v>
      </c>
      <c r="F222" s="95">
        <v>50</v>
      </c>
      <c r="G222" s="95">
        <v>0</v>
      </c>
      <c r="H222" s="84"/>
    </row>
    <row r="223" spans="1:8" s="4" customFormat="1" hidden="1" x14ac:dyDescent="0.2">
      <c r="A223" s="102"/>
      <c r="B223" s="46" t="s">
        <v>59</v>
      </c>
      <c r="C223" s="72">
        <v>113</v>
      </c>
      <c r="D223" s="124" t="s">
        <v>132</v>
      </c>
      <c r="E223" s="114"/>
      <c r="F223" s="95">
        <f>F224</f>
        <v>0</v>
      </c>
      <c r="G223" s="95"/>
      <c r="H223" s="84"/>
    </row>
    <row r="224" spans="1:8" s="4" customFormat="1" hidden="1" x14ac:dyDescent="0.2">
      <c r="A224" s="102"/>
      <c r="B224" s="46" t="s">
        <v>50</v>
      </c>
      <c r="C224" s="72">
        <v>113</v>
      </c>
      <c r="D224" s="124" t="s">
        <v>132</v>
      </c>
      <c r="E224" s="114">
        <v>800</v>
      </c>
      <c r="F224" s="95">
        <f>F225</f>
        <v>0</v>
      </c>
      <c r="G224" s="95"/>
      <c r="H224" s="84"/>
    </row>
    <row r="225" spans="1:8" s="4" customFormat="1" hidden="1" x14ac:dyDescent="0.2">
      <c r="A225" s="102"/>
      <c r="B225" s="46" t="s">
        <v>131</v>
      </c>
      <c r="C225" s="72">
        <v>113</v>
      </c>
      <c r="D225" s="124" t="s">
        <v>132</v>
      </c>
      <c r="E225" s="114">
        <v>830</v>
      </c>
      <c r="F225" s="95"/>
      <c r="G225" s="95"/>
      <c r="H225" s="84"/>
    </row>
    <row r="226" spans="1:8" s="4" customFormat="1" ht="51" hidden="1" x14ac:dyDescent="0.2">
      <c r="A226" s="102"/>
      <c r="B226" s="46" t="s">
        <v>138</v>
      </c>
      <c r="C226" s="72">
        <v>113</v>
      </c>
      <c r="D226" s="113">
        <v>4100000000</v>
      </c>
      <c r="E226" s="114"/>
      <c r="F226" s="95">
        <f>F227</f>
        <v>0</v>
      </c>
      <c r="G226" s="95"/>
      <c r="H226" s="84"/>
    </row>
    <row r="227" spans="1:8" s="4" customFormat="1" ht="25.5" hidden="1" x14ac:dyDescent="0.2">
      <c r="A227" s="102"/>
      <c r="B227" s="46" t="s">
        <v>67</v>
      </c>
      <c r="C227" s="72">
        <v>113</v>
      </c>
      <c r="D227" s="113">
        <v>4100020000</v>
      </c>
      <c r="E227" s="114"/>
      <c r="F227" s="95">
        <f>F228</f>
        <v>0</v>
      </c>
      <c r="G227" s="95"/>
      <c r="H227" s="84"/>
    </row>
    <row r="228" spans="1:8" s="4" customFormat="1" ht="31.5" hidden="1" customHeight="1" x14ac:dyDescent="0.2">
      <c r="A228" s="102"/>
      <c r="B228" s="46" t="s">
        <v>100</v>
      </c>
      <c r="C228" s="72">
        <v>113</v>
      </c>
      <c r="D228" s="113">
        <v>4100022000</v>
      </c>
      <c r="E228" s="114"/>
      <c r="F228" s="95">
        <f>F229</f>
        <v>0</v>
      </c>
      <c r="G228" s="95"/>
      <c r="H228" s="84"/>
    </row>
    <row r="229" spans="1:8" s="4" customFormat="1" ht="25.5" hidden="1" x14ac:dyDescent="0.2">
      <c r="A229" s="102"/>
      <c r="B229" s="46" t="s">
        <v>48</v>
      </c>
      <c r="C229" s="72">
        <v>113</v>
      </c>
      <c r="D229" s="113">
        <v>4100022000</v>
      </c>
      <c r="E229" s="114">
        <v>200</v>
      </c>
      <c r="F229" s="95">
        <f>F230</f>
        <v>0</v>
      </c>
      <c r="G229" s="95"/>
      <c r="H229" s="84"/>
    </row>
    <row r="230" spans="1:8" s="4" customFormat="1" ht="39.75" hidden="1" customHeight="1" x14ac:dyDescent="0.2">
      <c r="A230" s="102"/>
      <c r="B230" s="46" t="s">
        <v>49</v>
      </c>
      <c r="C230" s="72">
        <v>113</v>
      </c>
      <c r="D230" s="113">
        <v>4100022000</v>
      </c>
      <c r="E230" s="114">
        <v>240</v>
      </c>
      <c r="F230" s="95"/>
      <c r="G230" s="95"/>
      <c r="H230" s="84"/>
    </row>
    <row r="231" spans="1:8" s="4" customFormat="1" ht="89.25" x14ac:dyDescent="0.2">
      <c r="A231" s="102"/>
      <c r="B231" s="46" t="s">
        <v>219</v>
      </c>
      <c r="C231" s="72">
        <v>113</v>
      </c>
      <c r="D231" s="113">
        <v>4200000000</v>
      </c>
      <c r="E231" s="114"/>
      <c r="F231" s="95">
        <f>F232</f>
        <v>82.533999999999992</v>
      </c>
      <c r="G231" s="95"/>
      <c r="H231" s="84"/>
    </row>
    <row r="232" spans="1:8" s="4" customFormat="1" ht="25.5" x14ac:dyDescent="0.2">
      <c r="A232" s="102"/>
      <c r="B232" s="46" t="s">
        <v>85</v>
      </c>
      <c r="C232" s="72">
        <v>113</v>
      </c>
      <c r="D232" s="113">
        <v>4200000000</v>
      </c>
      <c r="E232" s="114">
        <v>300</v>
      </c>
      <c r="F232" s="95">
        <f>F233+F234</f>
        <v>82.533999999999992</v>
      </c>
      <c r="G232" s="95"/>
      <c r="H232" s="84"/>
    </row>
    <row r="233" spans="1:8" s="4" customFormat="1" x14ac:dyDescent="0.2">
      <c r="A233" s="102"/>
      <c r="B233" s="46" t="s">
        <v>181</v>
      </c>
      <c r="C233" s="72">
        <v>113</v>
      </c>
      <c r="D233" s="113">
        <v>4200000000</v>
      </c>
      <c r="E233" s="114">
        <v>340</v>
      </c>
      <c r="F233" s="95">
        <v>51</v>
      </c>
      <c r="G233" s="95"/>
      <c r="H233" s="84"/>
    </row>
    <row r="234" spans="1:8" s="4" customFormat="1" ht="15" customHeight="1" x14ac:dyDescent="0.2">
      <c r="A234" s="102"/>
      <c r="B234" s="115" t="s">
        <v>139</v>
      </c>
      <c r="C234" s="72">
        <v>113</v>
      </c>
      <c r="D234" s="113">
        <v>4200000000</v>
      </c>
      <c r="E234" s="114">
        <v>360</v>
      </c>
      <c r="F234" s="95">
        <v>31.533999999999999</v>
      </c>
      <c r="G234" s="95"/>
      <c r="H234" s="84"/>
    </row>
    <row r="235" spans="1:8" s="4" customFormat="1" ht="25.5" hidden="1" x14ac:dyDescent="0.2">
      <c r="A235" s="102"/>
      <c r="B235" s="46" t="s">
        <v>64</v>
      </c>
      <c r="C235" s="72">
        <v>113</v>
      </c>
      <c r="D235" s="113">
        <v>9000000000</v>
      </c>
      <c r="E235" s="114"/>
      <c r="F235" s="95">
        <f>F236+F239</f>
        <v>0</v>
      </c>
      <c r="G235" s="95"/>
      <c r="H235" s="84"/>
    </row>
    <row r="236" spans="1:8" s="4" customFormat="1" hidden="1" x14ac:dyDescent="0.2">
      <c r="A236" s="102"/>
      <c r="B236" s="46" t="s">
        <v>59</v>
      </c>
      <c r="C236" s="72">
        <v>113</v>
      </c>
      <c r="D236" s="113">
        <v>9000090000</v>
      </c>
      <c r="E236" s="114"/>
      <c r="F236" s="95">
        <f>F237</f>
        <v>0</v>
      </c>
      <c r="G236" s="95"/>
      <c r="H236" s="84"/>
    </row>
    <row r="237" spans="1:8" s="4" customFormat="1" hidden="1" x14ac:dyDescent="0.2">
      <c r="A237" s="102"/>
      <c r="B237" s="46" t="s">
        <v>50</v>
      </c>
      <c r="C237" s="72">
        <v>113</v>
      </c>
      <c r="D237" s="113">
        <v>9000090000</v>
      </c>
      <c r="E237" s="114">
        <v>800</v>
      </c>
      <c r="F237" s="95">
        <f>F238</f>
        <v>0</v>
      </c>
      <c r="G237" s="95"/>
      <c r="H237" s="84"/>
    </row>
    <row r="238" spans="1:8" s="4" customFormat="1" hidden="1" x14ac:dyDescent="0.2">
      <c r="A238" s="102"/>
      <c r="B238" s="46" t="s">
        <v>131</v>
      </c>
      <c r="C238" s="72">
        <v>113</v>
      </c>
      <c r="D238" s="113">
        <v>9000090000</v>
      </c>
      <c r="E238" s="114">
        <v>830</v>
      </c>
      <c r="F238" s="95"/>
      <c r="G238" s="95"/>
      <c r="H238" s="84"/>
    </row>
    <row r="239" spans="1:8" s="4" customFormat="1" ht="25.5" hidden="1" x14ac:dyDescent="0.2">
      <c r="A239" s="102"/>
      <c r="B239" s="46" t="s">
        <v>67</v>
      </c>
      <c r="C239" s="72">
        <v>113</v>
      </c>
      <c r="D239" s="113">
        <v>9000020000</v>
      </c>
      <c r="E239" s="114"/>
      <c r="F239" s="95">
        <f>F240</f>
        <v>0</v>
      </c>
      <c r="G239" s="95"/>
      <c r="H239" s="84"/>
    </row>
    <row r="240" spans="1:8" s="4" customFormat="1" ht="25.5" hidden="1" x14ac:dyDescent="0.2">
      <c r="A240" s="102"/>
      <c r="B240" s="46" t="s">
        <v>100</v>
      </c>
      <c r="C240" s="72">
        <v>113</v>
      </c>
      <c r="D240" s="113">
        <v>9000022000</v>
      </c>
      <c r="E240" s="114"/>
      <c r="F240" s="95">
        <f>F241</f>
        <v>0</v>
      </c>
      <c r="G240" s="95"/>
      <c r="H240" s="84"/>
    </row>
    <row r="241" spans="1:9" s="4" customFormat="1" ht="25.5" hidden="1" x14ac:dyDescent="0.2">
      <c r="A241" s="102"/>
      <c r="B241" s="46" t="s">
        <v>143</v>
      </c>
      <c r="C241" s="72">
        <v>113</v>
      </c>
      <c r="D241" s="113">
        <v>9000022000</v>
      </c>
      <c r="E241" s="114">
        <v>200</v>
      </c>
      <c r="F241" s="95">
        <f>F242</f>
        <v>0</v>
      </c>
      <c r="G241" s="95"/>
      <c r="H241" s="84"/>
    </row>
    <row r="242" spans="1:9" s="4" customFormat="1" ht="38.25" hidden="1" x14ac:dyDescent="0.2">
      <c r="A242" s="102"/>
      <c r="B242" s="46" t="s">
        <v>49</v>
      </c>
      <c r="C242" s="72">
        <v>113</v>
      </c>
      <c r="D242" s="113">
        <v>9000022000</v>
      </c>
      <c r="E242" s="114">
        <v>240</v>
      </c>
      <c r="F242" s="95"/>
      <c r="G242" s="95"/>
      <c r="H242" s="84"/>
    </row>
    <row r="243" spans="1:9" s="4" customFormat="1" ht="51" hidden="1" x14ac:dyDescent="0.2">
      <c r="A243" s="102"/>
      <c r="B243" s="46" t="s">
        <v>185</v>
      </c>
      <c r="C243" s="72">
        <v>113</v>
      </c>
      <c r="D243" s="113">
        <v>4800000000</v>
      </c>
      <c r="E243" s="114"/>
      <c r="F243" s="95">
        <f>F244</f>
        <v>0</v>
      </c>
      <c r="G243" s="95">
        <v>0</v>
      </c>
      <c r="H243" s="84"/>
    </row>
    <row r="244" spans="1:9" s="4" customFormat="1" ht="25.5" hidden="1" x14ac:dyDescent="0.2">
      <c r="A244" s="102"/>
      <c r="B244" s="46" t="s">
        <v>48</v>
      </c>
      <c r="C244" s="72">
        <v>113</v>
      </c>
      <c r="D244" s="113">
        <v>4800000000</v>
      </c>
      <c r="E244" s="114">
        <v>200</v>
      </c>
      <c r="F244" s="95">
        <f>F245</f>
        <v>0</v>
      </c>
      <c r="G244" s="95">
        <v>0</v>
      </c>
      <c r="H244" s="84"/>
    </row>
    <row r="245" spans="1:9" s="4" customFormat="1" ht="38.25" hidden="1" x14ac:dyDescent="0.2">
      <c r="A245" s="102"/>
      <c r="B245" s="46" t="s">
        <v>49</v>
      </c>
      <c r="C245" s="72">
        <v>113</v>
      </c>
      <c r="D245" s="113">
        <v>4800000000</v>
      </c>
      <c r="E245" s="114">
        <v>240</v>
      </c>
      <c r="F245" s="95">
        <v>0</v>
      </c>
      <c r="G245" s="95"/>
      <c r="H245" s="84"/>
    </row>
    <row r="246" spans="1:9" s="69" customFormat="1" ht="63.75" x14ac:dyDescent="0.2">
      <c r="A246" s="102"/>
      <c r="B246" s="46" t="s">
        <v>227</v>
      </c>
      <c r="C246" s="72">
        <v>113</v>
      </c>
      <c r="D246" s="113">
        <v>5200000000</v>
      </c>
      <c r="E246" s="114"/>
      <c r="F246" s="95">
        <f>F248</f>
        <v>50</v>
      </c>
      <c r="G246" s="95"/>
    </row>
    <row r="247" spans="1:9" s="69" customFormat="1" ht="25.5" x14ac:dyDescent="0.2">
      <c r="A247" s="102"/>
      <c r="B247" s="46" t="s">
        <v>48</v>
      </c>
      <c r="C247" s="72">
        <v>113</v>
      </c>
      <c r="D247" s="113">
        <v>5200000000</v>
      </c>
      <c r="E247" s="114">
        <v>200</v>
      </c>
      <c r="F247" s="95">
        <f>F248</f>
        <v>50</v>
      </c>
      <c r="G247" s="95"/>
    </row>
    <row r="248" spans="1:9" s="69" customFormat="1" ht="38.25" x14ac:dyDescent="0.2">
      <c r="A248" s="102"/>
      <c r="B248" s="46" t="s">
        <v>49</v>
      </c>
      <c r="C248" s="72">
        <v>113</v>
      </c>
      <c r="D248" s="113">
        <v>5200000000</v>
      </c>
      <c r="E248" s="114">
        <v>240</v>
      </c>
      <c r="F248" s="95">
        <v>50</v>
      </c>
      <c r="G248" s="95"/>
    </row>
    <row r="249" spans="1:9" s="4" customFormat="1" x14ac:dyDescent="0.2">
      <c r="A249" s="102">
        <v>0</v>
      </c>
      <c r="B249" s="71" t="s">
        <v>101</v>
      </c>
      <c r="C249" s="111">
        <v>405</v>
      </c>
      <c r="D249" s="112">
        <v>0</v>
      </c>
      <c r="E249" s="143">
        <v>0</v>
      </c>
      <c r="F249" s="94">
        <f>F250+F278+F275</f>
        <v>13996.745999999999</v>
      </c>
      <c r="G249" s="94">
        <f>G250+G278</f>
        <v>10894.191999999999</v>
      </c>
      <c r="H249" s="84"/>
      <c r="I249" s="120"/>
    </row>
    <row r="250" spans="1:9" s="4" customFormat="1" ht="63.75" x14ac:dyDescent="0.2">
      <c r="A250" s="102">
        <v>0</v>
      </c>
      <c r="B250" s="46" t="s">
        <v>206</v>
      </c>
      <c r="C250" s="72">
        <v>405</v>
      </c>
      <c r="D250" s="113" t="s">
        <v>34</v>
      </c>
      <c r="E250" s="114">
        <v>0</v>
      </c>
      <c r="F250" s="95">
        <f>F256+F258+F273</f>
        <v>13996.745999999999</v>
      </c>
      <c r="G250" s="95">
        <f>G256+G258+G273</f>
        <v>10894.191999999999</v>
      </c>
      <c r="H250" s="84"/>
    </row>
    <row r="251" spans="1:9" s="4" customFormat="1" ht="63.75" hidden="1" x14ac:dyDescent="0.2">
      <c r="A251" s="102">
        <v>0</v>
      </c>
      <c r="B251" s="46" t="s">
        <v>102</v>
      </c>
      <c r="C251" s="72">
        <v>405</v>
      </c>
      <c r="D251" s="113" t="s">
        <v>34</v>
      </c>
      <c r="E251" s="114">
        <v>0</v>
      </c>
      <c r="F251" s="95">
        <v>0</v>
      </c>
      <c r="G251" s="95">
        <v>0</v>
      </c>
      <c r="H251" s="84"/>
    </row>
    <row r="252" spans="1:9" s="4" customFormat="1" ht="63.75" hidden="1" x14ac:dyDescent="0.2">
      <c r="A252" s="102">
        <v>0</v>
      </c>
      <c r="B252" s="46" t="s">
        <v>102</v>
      </c>
      <c r="C252" s="72">
        <v>405</v>
      </c>
      <c r="D252" s="113" t="s">
        <v>34</v>
      </c>
      <c r="E252" s="114">
        <v>0</v>
      </c>
      <c r="F252" s="95">
        <v>0</v>
      </c>
      <c r="G252" s="95">
        <v>0</v>
      </c>
      <c r="H252" s="84"/>
    </row>
    <row r="253" spans="1:9" s="4" customFormat="1" ht="25.5" hidden="1" x14ac:dyDescent="0.2">
      <c r="A253" s="102">
        <v>0</v>
      </c>
      <c r="B253" s="46" t="s">
        <v>45</v>
      </c>
      <c r="C253" s="72">
        <v>405</v>
      </c>
      <c r="D253" s="113" t="s">
        <v>35</v>
      </c>
      <c r="E253" s="114">
        <v>0</v>
      </c>
      <c r="F253" s="95">
        <v>0</v>
      </c>
      <c r="G253" s="95">
        <v>0</v>
      </c>
      <c r="H253" s="84"/>
    </row>
    <row r="254" spans="1:9" s="4" customFormat="1" ht="25.5" hidden="1" x14ac:dyDescent="0.2">
      <c r="A254" s="102">
        <v>0</v>
      </c>
      <c r="B254" s="46" t="s">
        <v>45</v>
      </c>
      <c r="C254" s="72">
        <v>405</v>
      </c>
      <c r="D254" s="113" t="s">
        <v>35</v>
      </c>
      <c r="E254" s="114">
        <v>0</v>
      </c>
      <c r="F254" s="95">
        <v>0</v>
      </c>
      <c r="G254" s="95">
        <v>0</v>
      </c>
      <c r="H254" s="84"/>
    </row>
    <row r="255" spans="1:9" s="4" customFormat="1" ht="25.5" hidden="1" x14ac:dyDescent="0.2">
      <c r="A255" s="102">
        <v>0</v>
      </c>
      <c r="B255" s="46" t="s">
        <v>45</v>
      </c>
      <c r="C255" s="72">
        <v>405</v>
      </c>
      <c r="D255" s="113" t="s">
        <v>35</v>
      </c>
      <c r="E255" s="114">
        <v>0</v>
      </c>
      <c r="F255" s="95">
        <v>0</v>
      </c>
      <c r="G255" s="95">
        <v>0</v>
      </c>
      <c r="H255" s="84"/>
    </row>
    <row r="256" spans="1:9" s="4" customFormat="1" ht="63.75" x14ac:dyDescent="0.2">
      <c r="A256" s="102">
        <v>0</v>
      </c>
      <c r="B256" s="46" t="s">
        <v>46</v>
      </c>
      <c r="C256" s="72">
        <v>405</v>
      </c>
      <c r="D256" s="113" t="s">
        <v>34</v>
      </c>
      <c r="E256" s="114">
        <v>100</v>
      </c>
      <c r="F256" s="95">
        <f>F257</f>
        <v>8581.482</v>
      </c>
      <c r="G256" s="95">
        <f>G257</f>
        <v>5538.8050000000003</v>
      </c>
      <c r="H256" s="84"/>
    </row>
    <row r="257" spans="1:9" s="4" customFormat="1" ht="25.5" x14ac:dyDescent="0.2">
      <c r="A257" s="102">
        <v>0</v>
      </c>
      <c r="B257" s="46" t="s">
        <v>47</v>
      </c>
      <c r="C257" s="72">
        <v>405</v>
      </c>
      <c r="D257" s="113" t="s">
        <v>34</v>
      </c>
      <c r="E257" s="114">
        <v>120</v>
      </c>
      <c r="F257" s="95">
        <v>8581.482</v>
      </c>
      <c r="G257" s="95">
        <v>5538.8050000000003</v>
      </c>
      <c r="H257" s="100"/>
      <c r="I257" s="120"/>
    </row>
    <row r="258" spans="1:9" s="4" customFormat="1" ht="35.25" customHeight="1" x14ac:dyDescent="0.2">
      <c r="A258" s="102">
        <v>0</v>
      </c>
      <c r="B258" s="46" t="s">
        <v>48</v>
      </c>
      <c r="C258" s="72">
        <v>405</v>
      </c>
      <c r="D258" s="113" t="s">
        <v>34</v>
      </c>
      <c r="E258" s="114">
        <v>200</v>
      </c>
      <c r="F258" s="95">
        <f>F259</f>
        <v>646.92999999999995</v>
      </c>
      <c r="G258" s="95">
        <f>G259</f>
        <v>587.053</v>
      </c>
      <c r="H258" s="84"/>
    </row>
    <row r="259" spans="1:9" s="4" customFormat="1" ht="36.75" customHeight="1" x14ac:dyDescent="0.2">
      <c r="A259" s="102">
        <v>0</v>
      </c>
      <c r="B259" s="46" t="s">
        <v>49</v>
      </c>
      <c r="C259" s="72">
        <v>405</v>
      </c>
      <c r="D259" s="113" t="s">
        <v>34</v>
      </c>
      <c r="E259" s="114">
        <v>240</v>
      </c>
      <c r="F259" s="95">
        <v>646.92999999999995</v>
      </c>
      <c r="G259" s="95">
        <v>587.053</v>
      </c>
      <c r="H259" s="100"/>
      <c r="I259" s="120"/>
    </row>
    <row r="260" spans="1:9" s="4" customFormat="1" ht="0.75" hidden="1" customHeight="1" x14ac:dyDescent="0.2">
      <c r="A260" s="102">
        <v>0</v>
      </c>
      <c r="B260" s="46" t="s">
        <v>50</v>
      </c>
      <c r="C260" s="72">
        <v>405</v>
      </c>
      <c r="D260" s="113" t="s">
        <v>34</v>
      </c>
      <c r="E260" s="114">
        <v>800</v>
      </c>
      <c r="F260" s="95">
        <v>0</v>
      </c>
      <c r="G260" s="95">
        <v>0</v>
      </c>
      <c r="H260" s="84"/>
    </row>
    <row r="261" spans="1:9" s="4" customFormat="1" hidden="1" x14ac:dyDescent="0.2">
      <c r="A261" s="102">
        <v>0</v>
      </c>
      <c r="B261" s="46" t="s">
        <v>51</v>
      </c>
      <c r="C261" s="72">
        <v>405</v>
      </c>
      <c r="D261" s="113" t="s">
        <v>34</v>
      </c>
      <c r="E261" s="114">
        <v>850</v>
      </c>
      <c r="F261" s="95">
        <v>0</v>
      </c>
      <c r="G261" s="95">
        <v>0</v>
      </c>
      <c r="H261" s="84"/>
    </row>
    <row r="262" spans="1:9" s="4" customFormat="1" hidden="1" x14ac:dyDescent="0.2">
      <c r="A262" s="102">
        <v>0</v>
      </c>
      <c r="B262" s="46" t="s">
        <v>84</v>
      </c>
      <c r="C262" s="72">
        <v>405</v>
      </c>
      <c r="D262" s="113" t="s">
        <v>34</v>
      </c>
      <c r="E262" s="114">
        <v>0</v>
      </c>
      <c r="F262" s="95">
        <v>0</v>
      </c>
      <c r="G262" s="95">
        <v>0</v>
      </c>
      <c r="H262" s="84"/>
    </row>
    <row r="263" spans="1:9" s="4" customFormat="1" hidden="1" x14ac:dyDescent="0.2">
      <c r="A263" s="102">
        <v>0</v>
      </c>
      <c r="B263" s="46" t="s">
        <v>84</v>
      </c>
      <c r="C263" s="72">
        <v>405</v>
      </c>
      <c r="D263" s="113" t="s">
        <v>34</v>
      </c>
      <c r="E263" s="114">
        <v>0</v>
      </c>
      <c r="F263" s="95">
        <v>0</v>
      </c>
      <c r="G263" s="95">
        <v>0</v>
      </c>
      <c r="H263" s="84"/>
    </row>
    <row r="264" spans="1:9" s="4" customFormat="1" hidden="1" x14ac:dyDescent="0.2">
      <c r="A264" s="102">
        <v>0</v>
      </c>
      <c r="B264" s="46" t="s">
        <v>84</v>
      </c>
      <c r="C264" s="72">
        <v>405</v>
      </c>
      <c r="D264" s="113" t="s">
        <v>34</v>
      </c>
      <c r="E264" s="114">
        <v>0</v>
      </c>
      <c r="F264" s="95">
        <v>0</v>
      </c>
      <c r="G264" s="95">
        <v>0</v>
      </c>
      <c r="H264" s="84"/>
    </row>
    <row r="265" spans="1:9" s="4" customFormat="1" ht="63.75" hidden="1" x14ac:dyDescent="0.2">
      <c r="A265" s="102">
        <v>0</v>
      </c>
      <c r="B265" s="46" t="s">
        <v>103</v>
      </c>
      <c r="C265" s="72">
        <v>405</v>
      </c>
      <c r="D265" s="113" t="s">
        <v>34</v>
      </c>
      <c r="E265" s="114">
        <v>0</v>
      </c>
      <c r="F265" s="95">
        <v>0</v>
      </c>
      <c r="G265" s="95">
        <v>0</v>
      </c>
      <c r="H265" s="84"/>
    </row>
    <row r="266" spans="1:9" s="4" customFormat="1" ht="63.75" hidden="1" x14ac:dyDescent="0.2">
      <c r="A266" s="102">
        <v>0</v>
      </c>
      <c r="B266" s="46" t="s">
        <v>103</v>
      </c>
      <c r="C266" s="72">
        <v>405</v>
      </c>
      <c r="D266" s="113" t="s">
        <v>34</v>
      </c>
      <c r="E266" s="114">
        <v>0</v>
      </c>
      <c r="F266" s="95">
        <v>0</v>
      </c>
      <c r="G266" s="95">
        <v>0</v>
      </c>
      <c r="H266" s="84"/>
    </row>
    <row r="267" spans="1:9" s="4" customFormat="1" hidden="1" x14ac:dyDescent="0.2">
      <c r="A267" s="102">
        <v>0</v>
      </c>
      <c r="B267" s="46" t="s">
        <v>50</v>
      </c>
      <c r="C267" s="72">
        <v>405</v>
      </c>
      <c r="D267" s="113" t="s">
        <v>34</v>
      </c>
      <c r="E267" s="114">
        <v>800</v>
      </c>
      <c r="F267" s="95">
        <v>0</v>
      </c>
      <c r="G267" s="95">
        <v>0</v>
      </c>
      <c r="H267" s="84"/>
    </row>
    <row r="268" spans="1:9" s="4" customFormat="1" ht="51" hidden="1" x14ac:dyDescent="0.2">
      <c r="A268" s="102">
        <v>0</v>
      </c>
      <c r="B268" s="46" t="s">
        <v>104</v>
      </c>
      <c r="C268" s="72">
        <v>405</v>
      </c>
      <c r="D268" s="113" t="s">
        <v>34</v>
      </c>
      <c r="E268" s="114">
        <v>810</v>
      </c>
      <c r="F268" s="95">
        <v>0</v>
      </c>
      <c r="G268" s="95">
        <v>0</v>
      </c>
      <c r="H268" s="84"/>
    </row>
    <row r="269" spans="1:9" s="4" customFormat="1" ht="63.75" hidden="1" x14ac:dyDescent="0.2">
      <c r="A269" s="102">
        <v>0</v>
      </c>
      <c r="B269" s="46" t="s">
        <v>105</v>
      </c>
      <c r="C269" s="72">
        <v>405</v>
      </c>
      <c r="D269" s="113" t="s">
        <v>34</v>
      </c>
      <c r="E269" s="114">
        <v>0</v>
      </c>
      <c r="F269" s="95">
        <v>0</v>
      </c>
      <c r="G269" s="95">
        <v>0</v>
      </c>
      <c r="H269" s="84"/>
    </row>
    <row r="270" spans="1:9" s="4" customFormat="1" ht="63.75" hidden="1" x14ac:dyDescent="0.2">
      <c r="A270" s="102">
        <v>0</v>
      </c>
      <c r="B270" s="46" t="s">
        <v>105</v>
      </c>
      <c r="C270" s="72">
        <v>405</v>
      </c>
      <c r="D270" s="113" t="s">
        <v>34</v>
      </c>
      <c r="E270" s="114">
        <v>0</v>
      </c>
      <c r="F270" s="95">
        <v>0</v>
      </c>
      <c r="G270" s="95">
        <v>0</v>
      </c>
      <c r="H270" s="84"/>
    </row>
    <row r="271" spans="1:9" s="4" customFormat="1" hidden="1" x14ac:dyDescent="0.2">
      <c r="A271" s="102">
        <v>0</v>
      </c>
      <c r="B271" s="46" t="s">
        <v>50</v>
      </c>
      <c r="C271" s="72">
        <v>405</v>
      </c>
      <c r="D271" s="113" t="s">
        <v>34</v>
      </c>
      <c r="E271" s="114">
        <v>800</v>
      </c>
      <c r="F271" s="95">
        <v>0</v>
      </c>
      <c r="G271" s="95">
        <v>0</v>
      </c>
      <c r="H271" s="84"/>
    </row>
    <row r="272" spans="1:9" s="4" customFormat="1" ht="51" hidden="1" x14ac:dyDescent="0.2">
      <c r="A272" s="102">
        <v>0</v>
      </c>
      <c r="B272" s="46" t="s">
        <v>104</v>
      </c>
      <c r="C272" s="72">
        <v>405</v>
      </c>
      <c r="D272" s="113" t="s">
        <v>34</v>
      </c>
      <c r="E272" s="114">
        <v>810</v>
      </c>
      <c r="F272" s="95">
        <v>0</v>
      </c>
      <c r="G272" s="95">
        <v>0</v>
      </c>
      <c r="H272" s="84"/>
    </row>
    <row r="273" spans="1:8" s="4" customFormat="1" x14ac:dyDescent="0.2">
      <c r="A273" s="102"/>
      <c r="B273" s="46" t="s">
        <v>50</v>
      </c>
      <c r="C273" s="72">
        <v>405</v>
      </c>
      <c r="D273" s="113" t="s">
        <v>34</v>
      </c>
      <c r="E273" s="114">
        <v>800</v>
      </c>
      <c r="F273" s="95">
        <f>F274</f>
        <v>4768.3339999999998</v>
      </c>
      <c r="G273" s="95">
        <f>G274</f>
        <v>4768.3339999999998</v>
      </c>
      <c r="H273" s="84"/>
    </row>
    <row r="274" spans="1:8" s="4" customFormat="1" ht="51" x14ac:dyDescent="0.2">
      <c r="A274" s="102"/>
      <c r="B274" s="46" t="s">
        <v>104</v>
      </c>
      <c r="C274" s="72">
        <v>405</v>
      </c>
      <c r="D274" s="113" t="s">
        <v>34</v>
      </c>
      <c r="E274" s="114">
        <v>810</v>
      </c>
      <c r="F274" s="95">
        <v>4768.3339999999998</v>
      </c>
      <c r="G274" s="95">
        <v>4768.3339999999998</v>
      </c>
      <c r="H274" s="84"/>
    </row>
    <row r="275" spans="1:8" s="4" customFormat="1" ht="63.75" hidden="1" x14ac:dyDescent="0.2">
      <c r="A275" s="102">
        <v>0</v>
      </c>
      <c r="B275" s="46" t="s">
        <v>187</v>
      </c>
      <c r="C275" s="72">
        <v>405</v>
      </c>
      <c r="D275" s="113">
        <v>1800000000</v>
      </c>
      <c r="E275" s="114">
        <v>0</v>
      </c>
      <c r="F275" s="95">
        <f>F276</f>
        <v>0</v>
      </c>
      <c r="G275" s="95">
        <f>G276</f>
        <v>0</v>
      </c>
      <c r="H275" s="84"/>
    </row>
    <row r="276" spans="1:8" s="4" customFormat="1" ht="63.75" hidden="1" x14ac:dyDescent="0.2">
      <c r="A276" s="102">
        <v>0</v>
      </c>
      <c r="B276" s="46" t="s">
        <v>46</v>
      </c>
      <c r="C276" s="72">
        <v>405</v>
      </c>
      <c r="D276" s="113">
        <v>1800000000</v>
      </c>
      <c r="E276" s="114">
        <v>100</v>
      </c>
      <c r="F276" s="95">
        <f>F277</f>
        <v>0</v>
      </c>
      <c r="G276" s="95">
        <f>G277</f>
        <v>0</v>
      </c>
      <c r="H276" s="84"/>
    </row>
    <row r="277" spans="1:8" s="4" customFormat="1" ht="25.5" hidden="1" x14ac:dyDescent="0.2">
      <c r="A277" s="102">
        <v>0</v>
      </c>
      <c r="B277" s="46" t="s">
        <v>47</v>
      </c>
      <c r="C277" s="72">
        <v>405</v>
      </c>
      <c r="D277" s="113">
        <v>1800000000</v>
      </c>
      <c r="E277" s="114">
        <v>120</v>
      </c>
      <c r="F277" s="95">
        <v>0</v>
      </c>
      <c r="G277" s="95"/>
      <c r="H277" s="84"/>
    </row>
    <row r="278" spans="1:8" s="4" customFormat="1" ht="51" hidden="1" x14ac:dyDescent="0.2">
      <c r="A278" s="102"/>
      <c r="B278" s="46" t="s">
        <v>179</v>
      </c>
      <c r="C278" s="72">
        <v>405</v>
      </c>
      <c r="D278" s="113">
        <v>4400000000</v>
      </c>
      <c r="E278" s="114"/>
      <c r="F278" s="95">
        <f>F279+F282</f>
        <v>0</v>
      </c>
      <c r="G278" s="95">
        <f>G279</f>
        <v>0</v>
      </c>
      <c r="H278" s="84"/>
    </row>
    <row r="279" spans="1:8" s="4" customFormat="1" ht="38.25" hidden="1" x14ac:dyDescent="0.2">
      <c r="A279" s="102"/>
      <c r="B279" s="46" t="s">
        <v>133</v>
      </c>
      <c r="C279" s="72">
        <v>405</v>
      </c>
      <c r="D279" s="113">
        <v>4400000000</v>
      </c>
      <c r="E279" s="114">
        <v>400</v>
      </c>
      <c r="F279" s="95">
        <f>F280+F281</f>
        <v>0</v>
      </c>
      <c r="G279" s="95">
        <f>G280+G281</f>
        <v>0</v>
      </c>
      <c r="H279" s="84"/>
    </row>
    <row r="280" spans="1:8" s="4" customFormat="1" hidden="1" x14ac:dyDescent="0.2">
      <c r="A280" s="102"/>
      <c r="B280" s="46" t="s">
        <v>134</v>
      </c>
      <c r="C280" s="72">
        <v>405</v>
      </c>
      <c r="D280" s="113">
        <v>4400000000</v>
      </c>
      <c r="E280" s="114">
        <v>410</v>
      </c>
      <c r="F280" s="95">
        <v>0</v>
      </c>
      <c r="G280" s="95"/>
      <c r="H280" s="84"/>
    </row>
    <row r="281" spans="1:8" s="4" customFormat="1" ht="114.75" hidden="1" x14ac:dyDescent="0.2">
      <c r="A281" s="102"/>
      <c r="B281" s="46" t="s">
        <v>174</v>
      </c>
      <c r="C281" s="72">
        <v>405</v>
      </c>
      <c r="D281" s="113">
        <v>4400000000</v>
      </c>
      <c r="E281" s="114">
        <v>460</v>
      </c>
      <c r="F281" s="95"/>
      <c r="G281" s="95"/>
      <c r="H281" s="84"/>
    </row>
    <row r="282" spans="1:8" s="4" customFormat="1" hidden="1" x14ac:dyDescent="0.2">
      <c r="A282" s="102"/>
      <c r="B282" s="46" t="s">
        <v>50</v>
      </c>
      <c r="C282" s="72">
        <v>405</v>
      </c>
      <c r="D282" s="113">
        <v>4400000000</v>
      </c>
      <c r="E282" s="114">
        <v>800</v>
      </c>
      <c r="F282" s="95">
        <f>F283</f>
        <v>0</v>
      </c>
      <c r="G282" s="95"/>
      <c r="H282" s="84"/>
    </row>
    <row r="283" spans="1:8" s="4" customFormat="1" hidden="1" x14ac:dyDescent="0.2">
      <c r="A283" s="102"/>
      <c r="B283" s="46" t="s">
        <v>51</v>
      </c>
      <c r="C283" s="72">
        <v>405</v>
      </c>
      <c r="D283" s="113">
        <v>4400000000</v>
      </c>
      <c r="E283" s="114">
        <v>850</v>
      </c>
      <c r="F283" s="95"/>
      <c r="G283" s="95"/>
      <c r="H283" s="84"/>
    </row>
    <row r="284" spans="1:8" s="4" customFormat="1" ht="14.25" customHeight="1" x14ac:dyDescent="0.2">
      <c r="A284" s="102">
        <v>0</v>
      </c>
      <c r="B284" s="71" t="s">
        <v>106</v>
      </c>
      <c r="C284" s="111">
        <v>408</v>
      </c>
      <c r="D284" s="112">
        <v>0</v>
      </c>
      <c r="E284" s="143">
        <v>0</v>
      </c>
      <c r="F284" s="94">
        <f>F285</f>
        <v>16216.746999999999</v>
      </c>
      <c r="G284" s="94">
        <v>0</v>
      </c>
      <c r="H284" s="84"/>
    </row>
    <row r="285" spans="1:8" s="4" customFormat="1" ht="38.25" customHeight="1" x14ac:dyDescent="0.2">
      <c r="A285" s="102">
        <v>0</v>
      </c>
      <c r="B285" s="46" t="s">
        <v>220</v>
      </c>
      <c r="C285" s="72">
        <v>408</v>
      </c>
      <c r="D285" s="113" t="s">
        <v>36</v>
      </c>
      <c r="E285" s="114">
        <v>0</v>
      </c>
      <c r="F285" s="95">
        <f>F290+F296</f>
        <v>16216.746999999999</v>
      </c>
      <c r="G285" s="95">
        <v>0</v>
      </c>
      <c r="H285" s="84"/>
    </row>
    <row r="286" spans="1:8" s="4" customFormat="1" ht="0.75" hidden="1" customHeight="1" x14ac:dyDescent="0.2">
      <c r="A286" s="102">
        <v>0</v>
      </c>
      <c r="B286" s="46" t="s">
        <v>107</v>
      </c>
      <c r="C286" s="72">
        <v>408</v>
      </c>
      <c r="D286" s="113" t="s">
        <v>36</v>
      </c>
      <c r="E286" s="114">
        <v>0</v>
      </c>
      <c r="F286" s="95">
        <v>0</v>
      </c>
      <c r="G286" s="95">
        <v>0</v>
      </c>
      <c r="H286" s="84"/>
    </row>
    <row r="287" spans="1:8" s="4" customFormat="1" ht="0.75" hidden="1" customHeight="1" x14ac:dyDescent="0.2">
      <c r="A287" s="102">
        <v>0</v>
      </c>
      <c r="B287" s="46" t="s">
        <v>107</v>
      </c>
      <c r="C287" s="72">
        <v>408</v>
      </c>
      <c r="D287" s="113" t="s">
        <v>36</v>
      </c>
      <c r="E287" s="114">
        <v>0</v>
      </c>
      <c r="F287" s="95">
        <v>0</v>
      </c>
      <c r="G287" s="95">
        <v>0</v>
      </c>
      <c r="H287" s="84"/>
    </row>
    <row r="288" spans="1:8" s="4" customFormat="1" ht="0.75" hidden="1" customHeight="1" x14ac:dyDescent="0.2">
      <c r="A288" s="102"/>
      <c r="B288" s="46" t="s">
        <v>67</v>
      </c>
      <c r="C288" s="72">
        <v>408</v>
      </c>
      <c r="D288" s="113">
        <v>800020000</v>
      </c>
      <c r="E288" s="114"/>
      <c r="F288" s="95">
        <f>F289</f>
        <v>1E-3</v>
      </c>
      <c r="G288" s="95"/>
      <c r="H288" s="84"/>
    </row>
    <row r="289" spans="1:10" s="4" customFormat="1" ht="24" hidden="1" customHeight="1" x14ac:dyDescent="0.2">
      <c r="A289" s="102"/>
      <c r="B289" s="46" t="s">
        <v>100</v>
      </c>
      <c r="C289" s="72">
        <v>408</v>
      </c>
      <c r="D289" s="113">
        <v>800022000</v>
      </c>
      <c r="E289" s="114"/>
      <c r="F289" s="95">
        <f>F290</f>
        <v>1E-3</v>
      </c>
      <c r="G289" s="95"/>
      <c r="H289" s="84"/>
    </row>
    <row r="290" spans="1:10" s="4" customFormat="1" ht="24" customHeight="1" x14ac:dyDescent="0.2">
      <c r="A290" s="102"/>
      <c r="B290" s="46" t="s">
        <v>48</v>
      </c>
      <c r="C290" s="72">
        <v>408</v>
      </c>
      <c r="D290" s="113">
        <v>800000000</v>
      </c>
      <c r="E290" s="114">
        <v>200</v>
      </c>
      <c r="F290" s="95">
        <f>F291</f>
        <v>1E-3</v>
      </c>
      <c r="G290" s="95"/>
      <c r="H290" s="84"/>
    </row>
    <row r="291" spans="1:10" s="4" customFormat="1" ht="24.75" customHeight="1" x14ac:dyDescent="0.2">
      <c r="A291" s="102"/>
      <c r="B291" s="46" t="s">
        <v>49</v>
      </c>
      <c r="C291" s="72">
        <v>408</v>
      </c>
      <c r="D291" s="113">
        <v>800000000</v>
      </c>
      <c r="E291" s="114">
        <v>240</v>
      </c>
      <c r="F291" s="95">
        <v>1E-3</v>
      </c>
      <c r="G291" s="95"/>
      <c r="H291" s="84"/>
    </row>
    <row r="292" spans="1:10" s="4" customFormat="1" ht="23.25" hidden="1" customHeight="1" x14ac:dyDescent="0.2">
      <c r="A292" s="102">
        <v>0</v>
      </c>
      <c r="B292" s="46" t="s">
        <v>68</v>
      </c>
      <c r="C292" s="72">
        <v>408</v>
      </c>
      <c r="D292" s="113" t="s">
        <v>37</v>
      </c>
      <c r="E292" s="114">
        <v>0</v>
      </c>
      <c r="F292" s="95">
        <v>0</v>
      </c>
      <c r="G292" s="95">
        <v>0</v>
      </c>
      <c r="H292" s="84"/>
    </row>
    <row r="293" spans="1:10" s="4" customFormat="1" ht="23.25" hidden="1" customHeight="1" x14ac:dyDescent="0.2">
      <c r="A293" s="102">
        <v>0</v>
      </c>
      <c r="B293" s="46" t="s">
        <v>68</v>
      </c>
      <c r="C293" s="72">
        <v>408</v>
      </c>
      <c r="D293" s="113" t="s">
        <v>37</v>
      </c>
      <c r="E293" s="114">
        <v>0</v>
      </c>
      <c r="F293" s="95">
        <v>0</v>
      </c>
      <c r="G293" s="95">
        <v>0</v>
      </c>
      <c r="H293" s="84"/>
    </row>
    <row r="294" spans="1:10" s="4" customFormat="1" ht="21" hidden="1" customHeight="1" x14ac:dyDescent="0.2">
      <c r="A294" s="102">
        <v>0</v>
      </c>
      <c r="B294" s="46" t="s">
        <v>68</v>
      </c>
      <c r="C294" s="72">
        <v>408</v>
      </c>
      <c r="D294" s="113" t="s">
        <v>37</v>
      </c>
      <c r="E294" s="114">
        <v>0</v>
      </c>
      <c r="F294" s="95">
        <v>0</v>
      </c>
      <c r="G294" s="95">
        <v>0</v>
      </c>
      <c r="H294" s="84"/>
    </row>
    <row r="295" spans="1:10" s="4" customFormat="1" ht="23.25" hidden="1" customHeight="1" x14ac:dyDescent="0.2">
      <c r="A295" s="102">
        <v>0</v>
      </c>
      <c r="B295" s="46" t="s">
        <v>68</v>
      </c>
      <c r="C295" s="72">
        <v>408</v>
      </c>
      <c r="D295" s="113" t="s">
        <v>37</v>
      </c>
      <c r="E295" s="114">
        <v>0</v>
      </c>
      <c r="F295" s="95">
        <v>0</v>
      </c>
      <c r="G295" s="95">
        <v>0</v>
      </c>
      <c r="H295" s="84"/>
    </row>
    <row r="296" spans="1:10" s="4" customFormat="1" ht="24.75" customHeight="1" x14ac:dyDescent="0.2">
      <c r="A296" s="102">
        <v>0</v>
      </c>
      <c r="B296" s="46" t="s">
        <v>69</v>
      </c>
      <c r="C296" s="72">
        <v>408</v>
      </c>
      <c r="D296" s="113" t="s">
        <v>36</v>
      </c>
      <c r="E296" s="114">
        <v>600</v>
      </c>
      <c r="F296" s="95">
        <f>F297</f>
        <v>16216.745999999999</v>
      </c>
      <c r="G296" s="95">
        <v>0</v>
      </c>
      <c r="H296" s="84"/>
    </row>
    <row r="297" spans="1:10" s="4" customFormat="1" x14ac:dyDescent="0.2">
      <c r="A297" s="102">
        <v>0</v>
      </c>
      <c r="B297" s="46" t="s">
        <v>192</v>
      </c>
      <c r="C297" s="72">
        <v>408</v>
      </c>
      <c r="D297" s="113" t="s">
        <v>36</v>
      </c>
      <c r="E297" s="114">
        <v>610</v>
      </c>
      <c r="F297" s="95">
        <v>16216.745999999999</v>
      </c>
      <c r="G297" s="95">
        <v>0</v>
      </c>
      <c r="H297" s="84"/>
    </row>
    <row r="298" spans="1:10" s="4" customFormat="1" ht="25.5" hidden="1" x14ac:dyDescent="0.2">
      <c r="A298" s="102"/>
      <c r="B298" s="71" t="s">
        <v>73</v>
      </c>
      <c r="C298" s="111">
        <v>412</v>
      </c>
      <c r="D298" s="112">
        <v>0</v>
      </c>
      <c r="E298" s="143">
        <v>0</v>
      </c>
      <c r="F298" s="94">
        <f>F299+F302</f>
        <v>0</v>
      </c>
      <c r="G298" s="94">
        <f>G299+G302</f>
        <v>0</v>
      </c>
      <c r="H298" s="84"/>
    </row>
    <row r="299" spans="1:10" s="4" customFormat="1" ht="51.75" hidden="1" customHeight="1" x14ac:dyDescent="0.2">
      <c r="A299" s="102"/>
      <c r="B299" s="46" t="s">
        <v>207</v>
      </c>
      <c r="C299" s="72">
        <v>412</v>
      </c>
      <c r="D299" s="113">
        <v>1700000000</v>
      </c>
      <c r="E299" s="114"/>
      <c r="F299" s="95">
        <f>F300</f>
        <v>0</v>
      </c>
      <c r="G299" s="95"/>
      <c r="H299" s="84"/>
    </row>
    <row r="300" spans="1:10" s="4" customFormat="1" hidden="1" x14ac:dyDescent="0.2">
      <c r="A300" s="102"/>
      <c r="B300" s="46" t="s">
        <v>50</v>
      </c>
      <c r="C300" s="72">
        <v>412</v>
      </c>
      <c r="D300" s="113">
        <v>1700000000</v>
      </c>
      <c r="E300" s="114">
        <v>800</v>
      </c>
      <c r="F300" s="95">
        <f>F301</f>
        <v>0</v>
      </c>
      <c r="G300" s="95"/>
      <c r="H300" s="84"/>
    </row>
    <row r="301" spans="1:10" s="4" customFormat="1" ht="13.5" hidden="1" customHeight="1" x14ac:dyDescent="0.2">
      <c r="A301" s="102"/>
      <c r="B301" s="46" t="s">
        <v>104</v>
      </c>
      <c r="C301" s="72">
        <v>412</v>
      </c>
      <c r="D301" s="113">
        <v>1700000000</v>
      </c>
      <c r="E301" s="114">
        <v>810</v>
      </c>
      <c r="F301" s="95">
        <v>0</v>
      </c>
      <c r="G301" s="95"/>
      <c r="H301" s="84"/>
      <c r="I301" s="125"/>
      <c r="J301" s="144"/>
    </row>
    <row r="302" spans="1:10" s="4" customFormat="1" ht="13.5" hidden="1" customHeight="1" x14ac:dyDescent="0.2">
      <c r="A302" s="102"/>
      <c r="B302" s="46" t="s">
        <v>141</v>
      </c>
      <c r="C302" s="72">
        <v>412</v>
      </c>
      <c r="D302" s="113">
        <v>1800000000</v>
      </c>
      <c r="E302" s="114"/>
      <c r="F302" s="95">
        <f>F303</f>
        <v>0</v>
      </c>
      <c r="G302" s="95">
        <f>G303</f>
        <v>0</v>
      </c>
      <c r="H302" s="84"/>
    </row>
    <row r="303" spans="1:10" s="4" customFormat="1" ht="13.5" hidden="1" customHeight="1" x14ac:dyDescent="0.2">
      <c r="A303" s="102"/>
      <c r="B303" s="46" t="s">
        <v>48</v>
      </c>
      <c r="C303" s="72">
        <v>412</v>
      </c>
      <c r="D303" s="113">
        <v>1800000000</v>
      </c>
      <c r="E303" s="114">
        <v>200</v>
      </c>
      <c r="F303" s="95">
        <f>F304</f>
        <v>0</v>
      </c>
      <c r="G303" s="95">
        <f>G304</f>
        <v>0</v>
      </c>
      <c r="H303" s="84"/>
    </row>
    <row r="304" spans="1:10" s="4" customFormat="1" ht="13.5" hidden="1" customHeight="1" x14ac:dyDescent="0.2">
      <c r="A304" s="102"/>
      <c r="B304" s="46" t="s">
        <v>49</v>
      </c>
      <c r="C304" s="72">
        <v>412</v>
      </c>
      <c r="D304" s="113">
        <v>1800000000</v>
      </c>
      <c r="E304" s="114">
        <v>240</v>
      </c>
      <c r="F304" s="95"/>
      <c r="G304" s="95"/>
      <c r="H304" s="84"/>
    </row>
    <row r="305" spans="1:9" s="121" customFormat="1" ht="13.5" customHeight="1" x14ac:dyDescent="0.2">
      <c r="A305" s="142"/>
      <c r="B305" s="71" t="s">
        <v>136</v>
      </c>
      <c r="C305" s="111">
        <v>502</v>
      </c>
      <c r="D305" s="112"/>
      <c r="E305" s="143"/>
      <c r="F305" s="94">
        <f t="shared" ref="F305:G307" si="12">F306</f>
        <v>3975.828</v>
      </c>
      <c r="G305" s="94">
        <f t="shared" si="12"/>
        <v>3936.069</v>
      </c>
    </row>
    <row r="306" spans="1:9" s="4" customFormat="1" ht="41.25" customHeight="1" x14ac:dyDescent="0.2">
      <c r="A306" s="102"/>
      <c r="B306" s="46" t="s">
        <v>230</v>
      </c>
      <c r="C306" s="72">
        <v>502</v>
      </c>
      <c r="D306" s="113">
        <v>4400000000</v>
      </c>
      <c r="E306" s="114"/>
      <c r="F306" s="95">
        <f t="shared" si="12"/>
        <v>3975.828</v>
      </c>
      <c r="G306" s="95">
        <f t="shared" si="12"/>
        <v>3936.069</v>
      </c>
      <c r="H306" s="84"/>
    </row>
    <row r="307" spans="1:9" s="4" customFormat="1" ht="14.25" customHeight="1" x14ac:dyDescent="0.2">
      <c r="A307" s="102"/>
      <c r="B307" s="46" t="s">
        <v>50</v>
      </c>
      <c r="C307" s="72">
        <v>502</v>
      </c>
      <c r="D307" s="113">
        <v>4400000000</v>
      </c>
      <c r="E307" s="114">
        <v>800</v>
      </c>
      <c r="F307" s="95">
        <f t="shared" si="12"/>
        <v>3975.828</v>
      </c>
      <c r="G307" s="95">
        <f t="shared" si="12"/>
        <v>3936.069</v>
      </c>
      <c r="H307" s="84"/>
    </row>
    <row r="308" spans="1:9" s="4" customFormat="1" ht="42" customHeight="1" x14ac:dyDescent="0.2">
      <c r="A308" s="102"/>
      <c r="B308" s="46" t="s">
        <v>228</v>
      </c>
      <c r="C308" s="72">
        <v>502</v>
      </c>
      <c r="D308" s="113">
        <v>4400000000</v>
      </c>
      <c r="E308" s="114">
        <v>810</v>
      </c>
      <c r="F308" s="95">
        <v>3975.828</v>
      </c>
      <c r="G308" s="95">
        <v>3936.069</v>
      </c>
      <c r="H308" s="84"/>
    </row>
    <row r="309" spans="1:9" s="4" customFormat="1" ht="27" customHeight="1" x14ac:dyDescent="0.2">
      <c r="A309" s="102"/>
      <c r="B309" s="126" t="s">
        <v>196</v>
      </c>
      <c r="C309" s="111">
        <v>505</v>
      </c>
      <c r="D309" s="112"/>
      <c r="E309" s="143"/>
      <c r="F309" s="94">
        <f>F310</f>
        <v>9396.5300000000007</v>
      </c>
      <c r="G309" s="94">
        <f t="shared" ref="G309" si="13">G310</f>
        <v>0</v>
      </c>
      <c r="H309" s="84"/>
    </row>
    <row r="310" spans="1:9" s="4" customFormat="1" ht="66.75" customHeight="1" x14ac:dyDescent="0.2">
      <c r="A310" s="102"/>
      <c r="B310" s="46" t="s">
        <v>195</v>
      </c>
      <c r="C310" s="72">
        <v>505</v>
      </c>
      <c r="D310" s="113">
        <v>5100000000</v>
      </c>
      <c r="E310" s="114"/>
      <c r="F310" s="95">
        <f>F311+F313</f>
        <v>9396.5300000000007</v>
      </c>
      <c r="G310" s="95">
        <f>G311</f>
        <v>0</v>
      </c>
      <c r="H310" s="84"/>
    </row>
    <row r="311" spans="1:9" s="4" customFormat="1" ht="13.5" customHeight="1" x14ac:dyDescent="0.2">
      <c r="A311" s="102"/>
      <c r="B311" s="46" t="s">
        <v>50</v>
      </c>
      <c r="C311" s="72">
        <v>505</v>
      </c>
      <c r="D311" s="113">
        <v>5100000000</v>
      </c>
      <c r="E311" s="114">
        <v>200</v>
      </c>
      <c r="F311" s="95">
        <f>F312</f>
        <v>9318.0650000000005</v>
      </c>
      <c r="G311" s="95">
        <f>G312</f>
        <v>0</v>
      </c>
      <c r="H311" s="84"/>
    </row>
    <row r="312" spans="1:9" s="4" customFormat="1" ht="13.5" customHeight="1" x14ac:dyDescent="0.2">
      <c r="A312" s="102"/>
      <c r="B312" s="46" t="s">
        <v>104</v>
      </c>
      <c r="C312" s="72">
        <v>505</v>
      </c>
      <c r="D312" s="113">
        <v>5100000000</v>
      </c>
      <c r="E312" s="114">
        <v>240</v>
      </c>
      <c r="F312" s="95">
        <v>9318.0650000000005</v>
      </c>
      <c r="G312" s="95">
        <v>0</v>
      </c>
      <c r="H312" s="84"/>
    </row>
    <row r="313" spans="1:9" s="4" customFormat="1" ht="23.25" customHeight="1" x14ac:dyDescent="0.2">
      <c r="A313" s="102"/>
      <c r="B313" s="46" t="s">
        <v>89</v>
      </c>
      <c r="C313" s="72">
        <v>505</v>
      </c>
      <c r="D313" s="113">
        <v>5100000000</v>
      </c>
      <c r="E313" s="114">
        <v>400</v>
      </c>
      <c r="F313" s="95">
        <f>F314</f>
        <v>78.465000000000003</v>
      </c>
      <c r="G313" s="95"/>
      <c r="H313" s="84"/>
    </row>
    <row r="314" spans="1:9" s="4" customFormat="1" ht="13.5" customHeight="1" x14ac:dyDescent="0.2">
      <c r="A314" s="102"/>
      <c r="B314" s="46" t="s">
        <v>134</v>
      </c>
      <c r="C314" s="72">
        <v>505</v>
      </c>
      <c r="D314" s="113">
        <v>5100000000</v>
      </c>
      <c r="E314" s="114">
        <v>410</v>
      </c>
      <c r="F314" s="95">
        <v>78.465000000000003</v>
      </c>
      <c r="G314" s="95"/>
      <c r="H314" s="84"/>
    </row>
    <row r="315" spans="1:9" s="4" customFormat="1" ht="13.5" customHeight="1" x14ac:dyDescent="0.2">
      <c r="A315" s="102">
        <v>0</v>
      </c>
      <c r="B315" s="71" t="s">
        <v>108</v>
      </c>
      <c r="C315" s="111">
        <v>701</v>
      </c>
      <c r="D315" s="112">
        <v>0</v>
      </c>
      <c r="E315" s="143">
        <v>0</v>
      </c>
      <c r="F315" s="94">
        <f>F316+F324+F327</f>
        <v>9606.6970000000001</v>
      </c>
      <c r="G315" s="94">
        <f>G316+G324+G327</f>
        <v>0</v>
      </c>
      <c r="H315" s="84"/>
      <c r="I315" s="120"/>
    </row>
    <row r="316" spans="1:9" s="4" customFormat="1" ht="76.5" x14ac:dyDescent="0.2">
      <c r="A316" s="102">
        <v>0</v>
      </c>
      <c r="B316" s="46" t="s">
        <v>221</v>
      </c>
      <c r="C316" s="72">
        <v>701</v>
      </c>
      <c r="D316" s="113" t="s">
        <v>38</v>
      </c>
      <c r="E316" s="114">
        <v>0</v>
      </c>
      <c r="F316" s="95">
        <f>F322</f>
        <v>9558.7690000000002</v>
      </c>
      <c r="G316" s="95">
        <f>G322</f>
        <v>0</v>
      </c>
      <c r="H316" s="84"/>
    </row>
    <row r="317" spans="1:9" s="4" customFormat="1" ht="76.5" hidden="1" x14ac:dyDescent="0.2">
      <c r="A317" s="102">
        <v>0</v>
      </c>
      <c r="B317" s="46" t="s">
        <v>109</v>
      </c>
      <c r="C317" s="72">
        <v>701</v>
      </c>
      <c r="D317" s="113" t="s">
        <v>38</v>
      </c>
      <c r="E317" s="114">
        <v>0</v>
      </c>
      <c r="F317" s="95">
        <v>0</v>
      </c>
      <c r="G317" s="95">
        <v>0</v>
      </c>
      <c r="H317" s="84"/>
    </row>
    <row r="318" spans="1:9" s="4" customFormat="1" ht="63.75" hidden="1" x14ac:dyDescent="0.2">
      <c r="A318" s="102">
        <v>0</v>
      </c>
      <c r="B318" s="46" t="s">
        <v>68</v>
      </c>
      <c r="C318" s="72">
        <v>701</v>
      </c>
      <c r="D318" s="113" t="s">
        <v>39</v>
      </c>
      <c r="E318" s="114">
        <v>0</v>
      </c>
      <c r="F318" s="95">
        <v>0</v>
      </c>
      <c r="G318" s="95">
        <v>0</v>
      </c>
      <c r="H318" s="84"/>
    </row>
    <row r="319" spans="1:9" s="4" customFormat="1" ht="63.75" hidden="1" x14ac:dyDescent="0.2">
      <c r="A319" s="102">
        <v>0</v>
      </c>
      <c r="B319" s="46" t="s">
        <v>68</v>
      </c>
      <c r="C319" s="72">
        <v>701</v>
      </c>
      <c r="D319" s="113" t="s">
        <v>39</v>
      </c>
      <c r="E319" s="114">
        <v>0</v>
      </c>
      <c r="F319" s="95">
        <v>0</v>
      </c>
      <c r="G319" s="95">
        <v>0</v>
      </c>
      <c r="H319" s="84"/>
    </row>
    <row r="320" spans="1:9" s="4" customFormat="1" ht="63.75" hidden="1" x14ac:dyDescent="0.2">
      <c r="A320" s="102">
        <v>0</v>
      </c>
      <c r="B320" s="46" t="s">
        <v>68</v>
      </c>
      <c r="C320" s="72">
        <v>701</v>
      </c>
      <c r="D320" s="113" t="s">
        <v>39</v>
      </c>
      <c r="E320" s="114">
        <v>0</v>
      </c>
      <c r="F320" s="95">
        <v>0</v>
      </c>
      <c r="G320" s="95">
        <v>0</v>
      </c>
      <c r="H320" s="84"/>
    </row>
    <row r="321" spans="1:9" s="4" customFormat="1" ht="63.75" hidden="1" x14ac:dyDescent="0.2">
      <c r="A321" s="102">
        <v>0</v>
      </c>
      <c r="B321" s="46" t="s">
        <v>68</v>
      </c>
      <c r="C321" s="72">
        <v>701</v>
      </c>
      <c r="D321" s="113" t="s">
        <v>39</v>
      </c>
      <c r="E321" s="114">
        <v>0</v>
      </c>
      <c r="F321" s="95">
        <v>0</v>
      </c>
      <c r="G321" s="95">
        <v>0</v>
      </c>
      <c r="H321" s="84"/>
    </row>
    <row r="322" spans="1:9" s="4" customFormat="1" ht="37.5" customHeight="1" x14ac:dyDescent="0.2">
      <c r="A322" s="102">
        <v>0</v>
      </c>
      <c r="B322" s="46" t="s">
        <v>69</v>
      </c>
      <c r="C322" s="72">
        <v>701</v>
      </c>
      <c r="D322" s="113" t="s">
        <v>38</v>
      </c>
      <c r="E322" s="114">
        <v>600</v>
      </c>
      <c r="F322" s="95">
        <f>F323</f>
        <v>9558.7690000000002</v>
      </c>
      <c r="G322" s="95">
        <v>0</v>
      </c>
      <c r="H322" s="84"/>
    </row>
    <row r="323" spans="1:9" s="4" customFormat="1" x14ac:dyDescent="0.2">
      <c r="A323" s="102">
        <v>0</v>
      </c>
      <c r="B323" s="46" t="s">
        <v>70</v>
      </c>
      <c r="C323" s="72">
        <v>701</v>
      </c>
      <c r="D323" s="113" t="s">
        <v>38</v>
      </c>
      <c r="E323" s="114">
        <v>620</v>
      </c>
      <c r="F323" s="95">
        <v>9558.7690000000002</v>
      </c>
      <c r="G323" s="95">
        <v>0</v>
      </c>
      <c r="H323" s="84"/>
    </row>
    <row r="324" spans="1:9" s="4" customFormat="1" ht="51.75" customHeight="1" x14ac:dyDescent="0.2">
      <c r="A324" s="102"/>
      <c r="B324" s="46" t="s">
        <v>208</v>
      </c>
      <c r="C324" s="72">
        <v>701</v>
      </c>
      <c r="D324" s="113">
        <v>4100000000</v>
      </c>
      <c r="E324" s="114"/>
      <c r="F324" s="95">
        <f>F325</f>
        <v>47.927999999999997</v>
      </c>
      <c r="G324" s="95"/>
      <c r="H324" s="84"/>
    </row>
    <row r="325" spans="1:9" s="4" customFormat="1" ht="38.25" x14ac:dyDescent="0.2">
      <c r="A325" s="102"/>
      <c r="B325" s="46" t="s">
        <v>69</v>
      </c>
      <c r="C325" s="72">
        <v>701</v>
      </c>
      <c r="D325" s="113">
        <v>4100000000</v>
      </c>
      <c r="E325" s="114">
        <v>600</v>
      </c>
      <c r="F325" s="95">
        <f>F326</f>
        <v>47.927999999999997</v>
      </c>
      <c r="G325" s="95"/>
      <c r="H325" s="84"/>
    </row>
    <row r="326" spans="1:9" s="4" customFormat="1" ht="18.399999999999999" customHeight="1" x14ac:dyDescent="0.2">
      <c r="A326" s="102"/>
      <c r="B326" s="46" t="s">
        <v>70</v>
      </c>
      <c r="C326" s="72">
        <v>701</v>
      </c>
      <c r="D326" s="113">
        <v>4100000000</v>
      </c>
      <c r="E326" s="114">
        <v>620</v>
      </c>
      <c r="F326" s="95">
        <v>47.927999999999997</v>
      </c>
      <c r="G326" s="95"/>
      <c r="H326" s="84"/>
    </row>
    <row r="327" spans="1:9" s="4" customFormat="1" ht="51" hidden="1" x14ac:dyDescent="0.2">
      <c r="A327" s="102"/>
      <c r="B327" s="46" t="s">
        <v>177</v>
      </c>
      <c r="C327" s="72">
        <v>701</v>
      </c>
      <c r="D327" s="113">
        <v>4400000000</v>
      </c>
      <c r="E327" s="114"/>
      <c r="F327" s="95">
        <f>F328</f>
        <v>0</v>
      </c>
      <c r="G327" s="95">
        <f>G328</f>
        <v>0</v>
      </c>
      <c r="H327" s="84"/>
    </row>
    <row r="328" spans="1:9" s="4" customFormat="1" ht="38.25" hidden="1" x14ac:dyDescent="0.2">
      <c r="A328" s="102"/>
      <c r="B328" s="46" t="s">
        <v>133</v>
      </c>
      <c r="C328" s="72">
        <v>701</v>
      </c>
      <c r="D328" s="113">
        <v>4400000000</v>
      </c>
      <c r="E328" s="114">
        <v>400</v>
      </c>
      <c r="F328" s="95">
        <f>F329</f>
        <v>0</v>
      </c>
      <c r="G328" s="95">
        <f>G329</f>
        <v>0</v>
      </c>
      <c r="H328" s="84"/>
    </row>
    <row r="329" spans="1:9" s="4" customFormat="1" ht="18.399999999999999" hidden="1" customHeight="1" x14ac:dyDescent="0.2">
      <c r="A329" s="102"/>
      <c r="B329" s="46" t="s">
        <v>134</v>
      </c>
      <c r="C329" s="72">
        <v>701</v>
      </c>
      <c r="D329" s="113">
        <v>4400000000</v>
      </c>
      <c r="E329" s="114">
        <v>410</v>
      </c>
      <c r="F329" s="95"/>
      <c r="G329" s="95"/>
      <c r="H329" s="84"/>
    </row>
    <row r="330" spans="1:9" s="4" customFormat="1" x14ac:dyDescent="0.2">
      <c r="A330" s="102">
        <v>0</v>
      </c>
      <c r="B330" s="71" t="s">
        <v>54</v>
      </c>
      <c r="C330" s="111">
        <v>702</v>
      </c>
      <c r="D330" s="112">
        <v>0</v>
      </c>
      <c r="E330" s="143">
        <v>0</v>
      </c>
      <c r="F330" s="94">
        <f>F331+F334</f>
        <v>43380.284999999996</v>
      </c>
      <c r="G330" s="94">
        <f>G331+G334</f>
        <v>0</v>
      </c>
      <c r="H330" s="84"/>
    </row>
    <row r="331" spans="1:9" s="4" customFormat="1" ht="76.5" x14ac:dyDescent="0.2">
      <c r="A331" s="102">
        <v>0</v>
      </c>
      <c r="B331" s="46" t="s">
        <v>221</v>
      </c>
      <c r="C331" s="72">
        <v>702</v>
      </c>
      <c r="D331" s="113" t="s">
        <v>38</v>
      </c>
      <c r="E331" s="114">
        <v>0</v>
      </c>
      <c r="F331" s="95">
        <f>F332</f>
        <v>43278.252999999997</v>
      </c>
      <c r="G331" s="95">
        <f>G332</f>
        <v>0</v>
      </c>
      <c r="H331" s="84"/>
    </row>
    <row r="332" spans="1:9" s="4" customFormat="1" ht="38.25" x14ac:dyDescent="0.2">
      <c r="A332" s="102">
        <v>0</v>
      </c>
      <c r="B332" s="46" t="s">
        <v>69</v>
      </c>
      <c r="C332" s="72">
        <v>702</v>
      </c>
      <c r="D332" s="113" t="s">
        <v>38</v>
      </c>
      <c r="E332" s="114">
        <v>600</v>
      </c>
      <c r="F332" s="95">
        <f>F333</f>
        <v>43278.252999999997</v>
      </c>
      <c r="G332" s="95">
        <f>G333</f>
        <v>0</v>
      </c>
      <c r="H332" s="84"/>
    </row>
    <row r="333" spans="1:9" s="4" customFormat="1" x14ac:dyDescent="0.2">
      <c r="A333" s="102">
        <v>0</v>
      </c>
      <c r="B333" s="46" t="s">
        <v>70</v>
      </c>
      <c r="C333" s="72">
        <v>702</v>
      </c>
      <c r="D333" s="113" t="s">
        <v>38</v>
      </c>
      <c r="E333" s="114">
        <v>620</v>
      </c>
      <c r="F333" s="95">
        <v>43278.252999999997</v>
      </c>
      <c r="G333" s="95"/>
      <c r="H333" s="84"/>
      <c r="I333" s="127"/>
    </row>
    <row r="334" spans="1:9" s="4" customFormat="1" ht="51" x14ac:dyDescent="0.2">
      <c r="A334" s="102"/>
      <c r="B334" s="46" t="s">
        <v>209</v>
      </c>
      <c r="C334" s="72">
        <v>702</v>
      </c>
      <c r="D334" s="113">
        <v>4100000000</v>
      </c>
      <c r="E334" s="114"/>
      <c r="F334" s="95">
        <f>F335</f>
        <v>102.032</v>
      </c>
      <c r="G334" s="95"/>
      <c r="H334" s="84"/>
    </row>
    <row r="335" spans="1:9" s="4" customFormat="1" ht="38.25" x14ac:dyDescent="0.2">
      <c r="A335" s="102"/>
      <c r="B335" s="46" t="s">
        <v>69</v>
      </c>
      <c r="C335" s="72">
        <v>702</v>
      </c>
      <c r="D335" s="113">
        <v>4100000000</v>
      </c>
      <c r="E335" s="114">
        <v>600</v>
      </c>
      <c r="F335" s="95">
        <f>F336</f>
        <v>102.032</v>
      </c>
      <c r="G335" s="95"/>
      <c r="H335" s="84"/>
    </row>
    <row r="336" spans="1:9" s="4" customFormat="1" x14ac:dyDescent="0.2">
      <c r="A336" s="102"/>
      <c r="B336" s="46" t="s">
        <v>70</v>
      </c>
      <c r="C336" s="72">
        <v>702</v>
      </c>
      <c r="D336" s="113">
        <v>4100000000</v>
      </c>
      <c r="E336" s="114">
        <v>620</v>
      </c>
      <c r="F336" s="95">
        <v>102.032</v>
      </c>
      <c r="G336" s="95"/>
      <c r="H336" s="84"/>
    </row>
    <row r="337" spans="1:10" s="4" customFormat="1" x14ac:dyDescent="0.2">
      <c r="A337" s="142"/>
      <c r="B337" s="71" t="s">
        <v>125</v>
      </c>
      <c r="C337" s="111">
        <v>707</v>
      </c>
      <c r="D337" s="112"/>
      <c r="E337" s="143"/>
      <c r="F337" s="94">
        <f>F338+F341</f>
        <v>2184.4459999999999</v>
      </c>
      <c r="G337" s="94">
        <f>G338+G341</f>
        <v>1984.4459999999999</v>
      </c>
      <c r="H337" s="84"/>
    </row>
    <row r="338" spans="1:10" s="4" customFormat="1" ht="38.25" x14ac:dyDescent="0.2">
      <c r="A338" s="142"/>
      <c r="B338" s="46" t="s">
        <v>215</v>
      </c>
      <c r="C338" s="72">
        <v>707</v>
      </c>
      <c r="D338" s="113">
        <v>500000000</v>
      </c>
      <c r="E338" s="114"/>
      <c r="F338" s="95">
        <f>F339</f>
        <v>200</v>
      </c>
      <c r="G338" s="95"/>
      <c r="H338" s="84"/>
    </row>
    <row r="339" spans="1:10" s="4" customFormat="1" ht="38.25" x14ac:dyDescent="0.2">
      <c r="A339" s="142"/>
      <c r="B339" s="46" t="s">
        <v>69</v>
      </c>
      <c r="C339" s="72">
        <v>707</v>
      </c>
      <c r="D339" s="113">
        <v>500000000</v>
      </c>
      <c r="E339" s="114">
        <v>600</v>
      </c>
      <c r="F339" s="95">
        <f>F340</f>
        <v>200</v>
      </c>
      <c r="G339" s="95"/>
      <c r="H339" s="84"/>
    </row>
    <row r="340" spans="1:10" s="4" customFormat="1" x14ac:dyDescent="0.2">
      <c r="A340" s="142"/>
      <c r="B340" s="46" t="s">
        <v>70</v>
      </c>
      <c r="C340" s="72">
        <v>707</v>
      </c>
      <c r="D340" s="113">
        <v>500000000</v>
      </c>
      <c r="E340" s="114">
        <v>620</v>
      </c>
      <c r="F340" s="95">
        <v>200</v>
      </c>
      <c r="G340" s="95"/>
      <c r="H340" s="84"/>
    </row>
    <row r="341" spans="1:10" s="4" customFormat="1" ht="76.5" x14ac:dyDescent="0.2">
      <c r="A341" s="102"/>
      <c r="B341" s="46" t="s">
        <v>221</v>
      </c>
      <c r="C341" s="72">
        <v>707</v>
      </c>
      <c r="D341" s="113">
        <v>600000000</v>
      </c>
      <c r="E341" s="114"/>
      <c r="F341" s="95">
        <f>F342</f>
        <v>1984.4459999999999</v>
      </c>
      <c r="G341" s="95">
        <f>G342</f>
        <v>1984.4459999999999</v>
      </c>
      <c r="H341" s="84"/>
    </row>
    <row r="342" spans="1:10" s="4" customFormat="1" ht="38.25" x14ac:dyDescent="0.2">
      <c r="A342" s="102"/>
      <c r="B342" s="46" t="s">
        <v>69</v>
      </c>
      <c r="C342" s="72">
        <v>707</v>
      </c>
      <c r="D342" s="113">
        <v>600000000</v>
      </c>
      <c r="E342" s="114">
        <v>600</v>
      </c>
      <c r="F342" s="95">
        <f>F348</f>
        <v>1984.4459999999999</v>
      </c>
      <c r="G342" s="95">
        <f>G348</f>
        <v>1984.4459999999999</v>
      </c>
      <c r="H342" s="84"/>
    </row>
    <row r="343" spans="1:10" s="4" customFormat="1" ht="18" hidden="1" customHeight="1" x14ac:dyDescent="0.2">
      <c r="A343" s="102"/>
      <c r="B343" s="46" t="s">
        <v>70</v>
      </c>
      <c r="C343" s="72">
        <v>707</v>
      </c>
      <c r="D343" s="113">
        <v>600000000</v>
      </c>
      <c r="E343" s="114">
        <v>620</v>
      </c>
      <c r="F343" s="95">
        <v>1984.4459999999999</v>
      </c>
      <c r="G343" s="95">
        <v>1984.4459999999999</v>
      </c>
      <c r="H343" s="84"/>
    </row>
    <row r="344" spans="1:10" s="121" customFormat="1" ht="0.75" hidden="1" customHeight="1" x14ac:dyDescent="0.2">
      <c r="A344" s="142"/>
      <c r="B344" s="71" t="s">
        <v>81</v>
      </c>
      <c r="C344" s="111">
        <v>801</v>
      </c>
      <c r="D344" s="112"/>
      <c r="E344" s="143"/>
      <c r="F344" s="94">
        <f>F345</f>
        <v>0</v>
      </c>
      <c r="G344" s="94">
        <f>G345</f>
        <v>0</v>
      </c>
      <c r="I344" s="4"/>
      <c r="J344" s="4"/>
    </row>
    <row r="345" spans="1:10" s="4" customFormat="1" ht="27" hidden="1" customHeight="1" x14ac:dyDescent="0.2">
      <c r="A345" s="102"/>
      <c r="B345" s="46" t="s">
        <v>64</v>
      </c>
      <c r="C345" s="72">
        <v>801</v>
      </c>
      <c r="D345" s="113">
        <v>9000000000</v>
      </c>
      <c r="E345" s="114"/>
      <c r="F345" s="95">
        <f>F346</f>
        <v>0</v>
      </c>
      <c r="G345" s="95">
        <f>G346</f>
        <v>0</v>
      </c>
      <c r="H345" s="84"/>
      <c r="I345" s="121"/>
      <c r="J345" s="121"/>
    </row>
    <row r="346" spans="1:10" s="4" customFormat="1" ht="25.5" hidden="1" x14ac:dyDescent="0.2">
      <c r="A346" s="102"/>
      <c r="B346" s="128" t="s">
        <v>157</v>
      </c>
      <c r="C346" s="72">
        <v>801</v>
      </c>
      <c r="D346" s="113">
        <v>9080000000</v>
      </c>
      <c r="E346" s="114"/>
      <c r="F346" s="95">
        <f t="shared" ref="F346:G346" si="14">F347</f>
        <v>0</v>
      </c>
      <c r="G346" s="95">
        <f t="shared" si="14"/>
        <v>0</v>
      </c>
      <c r="H346" s="84"/>
    </row>
    <row r="347" spans="1:10" s="4" customFormat="1" ht="43.5" hidden="1" customHeight="1" x14ac:dyDescent="0.2">
      <c r="A347" s="102"/>
      <c r="B347" s="46" t="s">
        <v>133</v>
      </c>
      <c r="C347" s="72">
        <v>801</v>
      </c>
      <c r="D347" s="113">
        <v>9080000000</v>
      </c>
      <c r="E347" s="114">
        <v>400</v>
      </c>
      <c r="F347" s="95">
        <f>F349</f>
        <v>0</v>
      </c>
      <c r="G347" s="95">
        <f>G349</f>
        <v>0</v>
      </c>
      <c r="H347" s="84"/>
    </row>
    <row r="348" spans="1:10" s="4" customFormat="1" ht="21.75" customHeight="1" x14ac:dyDescent="0.2">
      <c r="A348" s="102"/>
      <c r="B348" s="46" t="s">
        <v>70</v>
      </c>
      <c r="C348" s="72">
        <v>707</v>
      </c>
      <c r="D348" s="113">
        <v>600000000</v>
      </c>
      <c r="E348" s="114">
        <v>620</v>
      </c>
      <c r="F348" s="95">
        <v>1984.4459999999999</v>
      </c>
      <c r="G348" s="95">
        <v>1984.4459999999999</v>
      </c>
      <c r="H348" s="84"/>
    </row>
    <row r="349" spans="1:10" s="4" customFormat="1" ht="18" hidden="1" customHeight="1" x14ac:dyDescent="0.2">
      <c r="A349" s="102"/>
      <c r="B349" s="46" t="s">
        <v>134</v>
      </c>
      <c r="C349" s="72">
        <v>801</v>
      </c>
      <c r="D349" s="113">
        <v>9080000000</v>
      </c>
      <c r="E349" s="114">
        <v>410</v>
      </c>
      <c r="F349" s="95">
        <v>0</v>
      </c>
      <c r="G349" s="95">
        <v>0</v>
      </c>
      <c r="H349" s="100"/>
    </row>
    <row r="350" spans="1:10" s="4" customFormat="1" x14ac:dyDescent="0.2">
      <c r="A350" s="142"/>
      <c r="B350" s="71" t="s">
        <v>172</v>
      </c>
      <c r="C350" s="111">
        <v>709</v>
      </c>
      <c r="D350" s="112"/>
      <c r="E350" s="143"/>
      <c r="F350" s="94">
        <f>F351</f>
        <v>27567.186000000002</v>
      </c>
      <c r="G350" s="94">
        <f>G351</f>
        <v>21566.74</v>
      </c>
      <c r="H350" s="100"/>
    </row>
    <row r="351" spans="1:10" s="4" customFormat="1" ht="76.5" x14ac:dyDescent="0.2">
      <c r="A351" s="102"/>
      <c r="B351" s="46" t="s">
        <v>221</v>
      </c>
      <c r="C351" s="72">
        <v>709</v>
      </c>
      <c r="D351" s="113" t="s">
        <v>38</v>
      </c>
      <c r="E351" s="114"/>
      <c r="F351" s="95">
        <f t="shared" ref="F351:G352" si="15">F352</f>
        <v>27567.186000000002</v>
      </c>
      <c r="G351" s="95">
        <f t="shared" si="15"/>
        <v>21566.74</v>
      </c>
      <c r="H351" s="100"/>
    </row>
    <row r="352" spans="1:10" s="4" customFormat="1" ht="38.25" x14ac:dyDescent="0.2">
      <c r="A352" s="102"/>
      <c r="B352" s="46" t="s">
        <v>69</v>
      </c>
      <c r="C352" s="72">
        <v>709</v>
      </c>
      <c r="D352" s="113" t="s">
        <v>38</v>
      </c>
      <c r="E352" s="114">
        <v>600</v>
      </c>
      <c r="F352" s="95">
        <f t="shared" si="15"/>
        <v>27567.186000000002</v>
      </c>
      <c r="G352" s="95">
        <f t="shared" si="15"/>
        <v>21566.74</v>
      </c>
      <c r="H352" s="100"/>
    </row>
    <row r="353" spans="1:9" s="4" customFormat="1" x14ac:dyDescent="0.2">
      <c r="A353" s="102">
        <v>0</v>
      </c>
      <c r="B353" s="46" t="s">
        <v>70</v>
      </c>
      <c r="C353" s="72">
        <v>709</v>
      </c>
      <c r="D353" s="113" t="s">
        <v>38</v>
      </c>
      <c r="E353" s="114">
        <v>620</v>
      </c>
      <c r="F353" s="95">
        <v>27567.186000000002</v>
      </c>
      <c r="G353" s="129">
        <v>21566.74</v>
      </c>
      <c r="H353" s="100"/>
    </row>
    <row r="354" spans="1:9" s="4" customFormat="1" ht="14.25" customHeight="1" x14ac:dyDescent="0.2">
      <c r="A354" s="102">
        <v>0</v>
      </c>
      <c r="B354" s="71" t="s">
        <v>111</v>
      </c>
      <c r="C354" s="111">
        <v>1001</v>
      </c>
      <c r="D354" s="112"/>
      <c r="E354" s="143">
        <v>0</v>
      </c>
      <c r="F354" s="94">
        <f>F355</f>
        <v>2866.9070000000002</v>
      </c>
      <c r="G354" s="94">
        <v>0</v>
      </c>
      <c r="H354" s="84"/>
      <c r="I354" s="120"/>
    </row>
    <row r="355" spans="1:9" s="4" customFormat="1" ht="63.75" x14ac:dyDescent="0.2">
      <c r="A355" s="102">
        <v>0</v>
      </c>
      <c r="B355" s="46" t="s">
        <v>187</v>
      </c>
      <c r="C355" s="72">
        <v>1001</v>
      </c>
      <c r="D355" s="113">
        <v>1800000000</v>
      </c>
      <c r="E355" s="114">
        <v>0</v>
      </c>
      <c r="F355" s="95">
        <f>F356</f>
        <v>2866.9070000000002</v>
      </c>
      <c r="G355" s="95">
        <v>0</v>
      </c>
      <c r="H355" s="84"/>
    </row>
    <row r="356" spans="1:9" s="4" customFormat="1" ht="25.5" customHeight="1" x14ac:dyDescent="0.2">
      <c r="A356" s="102">
        <v>0</v>
      </c>
      <c r="B356" s="46" t="s">
        <v>85</v>
      </c>
      <c r="C356" s="72">
        <v>1001</v>
      </c>
      <c r="D356" s="113">
        <v>1800000000</v>
      </c>
      <c r="E356" s="114">
        <v>300</v>
      </c>
      <c r="F356" s="95">
        <f>F357</f>
        <v>2866.9070000000002</v>
      </c>
      <c r="G356" s="95">
        <v>0</v>
      </c>
      <c r="H356" s="84"/>
    </row>
    <row r="357" spans="1:9" s="4" customFormat="1" ht="25.5" x14ac:dyDescent="0.2">
      <c r="A357" s="102">
        <v>0</v>
      </c>
      <c r="B357" s="46" t="s">
        <v>112</v>
      </c>
      <c r="C357" s="72">
        <v>1001</v>
      </c>
      <c r="D357" s="113">
        <v>1800000000</v>
      </c>
      <c r="E357" s="114">
        <v>310</v>
      </c>
      <c r="F357" s="95">
        <v>2866.9070000000002</v>
      </c>
      <c r="G357" s="95">
        <v>0</v>
      </c>
      <c r="H357" s="84"/>
    </row>
    <row r="358" spans="1:9" s="4" customFormat="1" x14ac:dyDescent="0.2">
      <c r="A358" s="102">
        <v>0</v>
      </c>
      <c r="B358" s="71" t="s">
        <v>87</v>
      </c>
      <c r="C358" s="111">
        <v>1004</v>
      </c>
      <c r="D358" s="112">
        <v>0</v>
      </c>
      <c r="E358" s="143">
        <v>0</v>
      </c>
      <c r="F358" s="94">
        <f>F359</f>
        <v>6191.2</v>
      </c>
      <c r="G358" s="94">
        <f>G359</f>
        <v>6191.2</v>
      </c>
      <c r="H358" s="84"/>
    </row>
    <row r="359" spans="1:9" s="4" customFormat="1" ht="38.25" x14ac:dyDescent="0.2">
      <c r="A359" s="102">
        <v>0</v>
      </c>
      <c r="B359" s="46" t="s">
        <v>218</v>
      </c>
      <c r="C359" s="72">
        <v>1004</v>
      </c>
      <c r="D359" s="113" t="s">
        <v>33</v>
      </c>
      <c r="E359" s="114">
        <v>0</v>
      </c>
      <c r="F359" s="95">
        <f>F363</f>
        <v>6191.2</v>
      </c>
      <c r="G359" s="95">
        <f>G363</f>
        <v>6191.2</v>
      </c>
      <c r="H359" s="84"/>
    </row>
    <row r="360" spans="1:9" s="4" customFormat="1" ht="38.25" hidden="1" x14ac:dyDescent="0.2">
      <c r="A360" s="102">
        <v>0</v>
      </c>
      <c r="B360" s="46" t="s">
        <v>99</v>
      </c>
      <c r="C360" s="72">
        <v>1004</v>
      </c>
      <c r="D360" s="113" t="s">
        <v>33</v>
      </c>
      <c r="E360" s="114">
        <v>0</v>
      </c>
      <c r="F360" s="95">
        <v>0</v>
      </c>
      <c r="G360" s="95">
        <v>0</v>
      </c>
      <c r="H360" s="84"/>
    </row>
    <row r="361" spans="1:9" s="4" customFormat="1" ht="38.25" hidden="1" x14ac:dyDescent="0.2">
      <c r="A361" s="102">
        <v>0</v>
      </c>
      <c r="B361" s="46" t="s">
        <v>99</v>
      </c>
      <c r="C361" s="72">
        <v>1004</v>
      </c>
      <c r="D361" s="113" t="s">
        <v>33</v>
      </c>
      <c r="E361" s="114">
        <v>0</v>
      </c>
      <c r="F361" s="95">
        <v>0</v>
      </c>
      <c r="G361" s="95">
        <v>0</v>
      </c>
      <c r="H361" s="84"/>
    </row>
    <row r="362" spans="1:9" s="4" customFormat="1" ht="51" hidden="1" x14ac:dyDescent="0.2">
      <c r="A362" s="102">
        <v>0</v>
      </c>
      <c r="B362" s="46" t="s">
        <v>126</v>
      </c>
      <c r="C362" s="72">
        <v>1004</v>
      </c>
      <c r="D362" s="113" t="s">
        <v>40</v>
      </c>
      <c r="E362" s="114">
        <v>0</v>
      </c>
      <c r="F362" s="95">
        <v>0</v>
      </c>
      <c r="G362" s="95">
        <v>1</v>
      </c>
      <c r="H362" s="84"/>
    </row>
    <row r="363" spans="1:9" s="4" customFormat="1" ht="29.25" customHeight="1" x14ac:dyDescent="0.2">
      <c r="A363" s="102">
        <v>0</v>
      </c>
      <c r="B363" s="46" t="s">
        <v>48</v>
      </c>
      <c r="C363" s="72">
        <v>1004</v>
      </c>
      <c r="D363" s="113" t="s">
        <v>33</v>
      </c>
      <c r="E363" s="114">
        <v>200</v>
      </c>
      <c r="F363" s="95">
        <f>F364</f>
        <v>6191.2</v>
      </c>
      <c r="G363" s="95">
        <f>G364</f>
        <v>6191.2</v>
      </c>
      <c r="H363" s="84"/>
    </row>
    <row r="364" spans="1:9" s="4" customFormat="1" ht="38.25" x14ac:dyDescent="0.2">
      <c r="A364" s="102">
        <v>0</v>
      </c>
      <c r="B364" s="46" t="s">
        <v>49</v>
      </c>
      <c r="C364" s="72">
        <v>1004</v>
      </c>
      <c r="D364" s="113" t="s">
        <v>33</v>
      </c>
      <c r="E364" s="114">
        <v>240</v>
      </c>
      <c r="F364" s="95">
        <v>6191.2</v>
      </c>
      <c r="G364" s="95">
        <v>6191.2</v>
      </c>
      <c r="H364" s="84"/>
    </row>
    <row r="365" spans="1:9" s="4" customFormat="1" hidden="1" x14ac:dyDescent="0.2">
      <c r="A365" s="142"/>
      <c r="B365" s="71" t="s">
        <v>92</v>
      </c>
      <c r="C365" s="111" t="s">
        <v>28</v>
      </c>
      <c r="D365" s="112"/>
      <c r="E365" s="143"/>
      <c r="F365" s="94"/>
      <c r="G365" s="94"/>
      <c r="H365" s="84"/>
    </row>
    <row r="366" spans="1:9" s="4" customFormat="1" hidden="1" x14ac:dyDescent="0.2">
      <c r="A366" s="142"/>
      <c r="B366" s="71" t="s">
        <v>93</v>
      </c>
      <c r="C366" s="111">
        <v>1101</v>
      </c>
      <c r="D366" s="112"/>
      <c r="E366" s="143"/>
      <c r="F366" s="94"/>
      <c r="G366" s="94"/>
      <c r="H366" s="84"/>
    </row>
    <row r="367" spans="1:9" s="4" customFormat="1" x14ac:dyDescent="0.2">
      <c r="A367" s="102">
        <v>0</v>
      </c>
      <c r="B367" s="71" t="s">
        <v>114</v>
      </c>
      <c r="C367" s="111">
        <v>1202</v>
      </c>
      <c r="D367" s="112">
        <v>0</v>
      </c>
      <c r="E367" s="143">
        <v>0</v>
      </c>
      <c r="F367" s="94">
        <f>F368</f>
        <v>2813.0940000000001</v>
      </c>
      <c r="G367" s="94">
        <f>G368</f>
        <v>0</v>
      </c>
      <c r="H367" s="84"/>
    </row>
    <row r="368" spans="1:9" s="4" customFormat="1" ht="38.25" x14ac:dyDescent="0.2">
      <c r="A368" s="102">
        <v>0</v>
      </c>
      <c r="B368" s="46" t="s">
        <v>222</v>
      </c>
      <c r="C368" s="72">
        <v>1202</v>
      </c>
      <c r="D368" s="113" t="s">
        <v>41</v>
      </c>
      <c r="E368" s="114">
        <v>0</v>
      </c>
      <c r="F368" s="95">
        <f>F369</f>
        <v>2813.0940000000001</v>
      </c>
      <c r="G368" s="95">
        <v>0</v>
      </c>
      <c r="H368" s="84"/>
    </row>
    <row r="369" spans="1:8" s="4" customFormat="1" ht="41.25" customHeight="1" x14ac:dyDescent="0.2">
      <c r="A369" s="102">
        <v>0</v>
      </c>
      <c r="B369" s="46" t="s">
        <v>69</v>
      </c>
      <c r="C369" s="72">
        <v>1202</v>
      </c>
      <c r="D369" s="113" t="s">
        <v>41</v>
      </c>
      <c r="E369" s="114">
        <v>600</v>
      </c>
      <c r="F369" s="95">
        <f>F370</f>
        <v>2813.0940000000001</v>
      </c>
      <c r="G369" s="95">
        <v>0</v>
      </c>
      <c r="H369" s="84"/>
    </row>
    <row r="370" spans="1:8" s="4" customFormat="1" x14ac:dyDescent="0.2">
      <c r="A370" s="102">
        <v>0</v>
      </c>
      <c r="B370" s="46" t="s">
        <v>70</v>
      </c>
      <c r="C370" s="72">
        <v>1202</v>
      </c>
      <c r="D370" s="113" t="s">
        <v>41</v>
      </c>
      <c r="E370" s="114">
        <v>620</v>
      </c>
      <c r="F370" s="95">
        <v>2813.0940000000001</v>
      </c>
      <c r="G370" s="95">
        <v>0</v>
      </c>
      <c r="H370" s="84"/>
    </row>
    <row r="371" spans="1:8" s="4" customFormat="1" ht="25.5" x14ac:dyDescent="0.2">
      <c r="A371" s="108">
        <v>978</v>
      </c>
      <c r="B371" s="130" t="s">
        <v>173</v>
      </c>
      <c r="C371" s="131"/>
      <c r="D371" s="143"/>
      <c r="E371" s="143"/>
      <c r="F371" s="94">
        <f>F372</f>
        <v>1744.3990000000001</v>
      </c>
      <c r="G371" s="94">
        <f>G372</f>
        <v>0</v>
      </c>
      <c r="H371" s="84"/>
    </row>
    <row r="372" spans="1:8" s="4" customFormat="1" ht="38.25" x14ac:dyDescent="0.2">
      <c r="A372" s="108"/>
      <c r="B372" s="71" t="s">
        <v>52</v>
      </c>
      <c r="C372" s="131">
        <v>106</v>
      </c>
      <c r="D372" s="143"/>
      <c r="E372" s="143"/>
      <c r="F372" s="96">
        <f>F373</f>
        <v>1744.3990000000001</v>
      </c>
      <c r="G372" s="96">
        <f>G373</f>
        <v>0</v>
      </c>
      <c r="H372" s="84"/>
    </row>
    <row r="373" spans="1:8" s="4" customFormat="1" ht="55.5" customHeight="1" x14ac:dyDescent="0.2">
      <c r="A373" s="108"/>
      <c r="B373" s="46" t="s">
        <v>210</v>
      </c>
      <c r="C373" s="132">
        <v>106</v>
      </c>
      <c r="D373" s="114">
        <v>4900000000</v>
      </c>
      <c r="E373" s="114"/>
      <c r="F373" s="97">
        <f>F374+F376+F378</f>
        <v>1744.3990000000001</v>
      </c>
      <c r="G373" s="133">
        <f>G374+G376</f>
        <v>0</v>
      </c>
      <c r="H373" s="84"/>
    </row>
    <row r="374" spans="1:8" s="4" customFormat="1" ht="63.75" x14ac:dyDescent="0.2">
      <c r="A374" s="108"/>
      <c r="B374" s="46" t="s">
        <v>46</v>
      </c>
      <c r="C374" s="132">
        <v>106</v>
      </c>
      <c r="D374" s="114">
        <v>4900000000</v>
      </c>
      <c r="E374" s="114">
        <v>100</v>
      </c>
      <c r="F374" s="95">
        <f>F375</f>
        <v>1721.123</v>
      </c>
      <c r="G374" s="133"/>
      <c r="H374" s="84"/>
    </row>
    <row r="375" spans="1:8" s="4" customFormat="1" ht="25.5" x14ac:dyDescent="0.2">
      <c r="A375" s="108"/>
      <c r="B375" s="46" t="s">
        <v>47</v>
      </c>
      <c r="C375" s="132">
        <v>106</v>
      </c>
      <c r="D375" s="114">
        <v>4900000000</v>
      </c>
      <c r="E375" s="114">
        <v>120</v>
      </c>
      <c r="F375" s="95">
        <v>1721.123</v>
      </c>
      <c r="G375" s="91"/>
      <c r="H375" s="84"/>
    </row>
    <row r="376" spans="1:8" s="4" customFormat="1" ht="25.5" x14ac:dyDescent="0.2">
      <c r="A376" s="108"/>
      <c r="B376" s="46" t="s">
        <v>48</v>
      </c>
      <c r="C376" s="132">
        <v>106</v>
      </c>
      <c r="D376" s="114">
        <v>4900000000</v>
      </c>
      <c r="E376" s="114">
        <v>200</v>
      </c>
      <c r="F376" s="95">
        <f>F377</f>
        <v>20</v>
      </c>
      <c r="G376" s="91"/>
      <c r="H376" s="84"/>
    </row>
    <row r="377" spans="1:8" s="4" customFormat="1" ht="38.25" x14ac:dyDescent="0.2">
      <c r="A377" s="108"/>
      <c r="B377" s="46" t="s">
        <v>49</v>
      </c>
      <c r="C377" s="132">
        <v>106</v>
      </c>
      <c r="D377" s="114">
        <v>4900000000</v>
      </c>
      <c r="E377" s="114">
        <v>240</v>
      </c>
      <c r="F377" s="95">
        <v>20</v>
      </c>
      <c r="G377" s="91"/>
      <c r="H377" s="84"/>
    </row>
    <row r="378" spans="1:8" s="4" customFormat="1" x14ac:dyDescent="0.2">
      <c r="A378" s="134"/>
      <c r="B378" s="46" t="s">
        <v>50</v>
      </c>
      <c r="C378" s="132">
        <v>106</v>
      </c>
      <c r="D378" s="114">
        <v>4900000000</v>
      </c>
      <c r="E378" s="135">
        <v>800</v>
      </c>
      <c r="F378" s="95">
        <f>F379</f>
        <v>3.2759999999999998</v>
      </c>
      <c r="G378" s="91"/>
      <c r="H378" s="84"/>
    </row>
    <row r="379" spans="1:8" s="4" customFormat="1" x14ac:dyDescent="0.2">
      <c r="A379" s="134"/>
      <c r="B379" s="46" t="s">
        <v>51</v>
      </c>
      <c r="C379" s="132">
        <v>106</v>
      </c>
      <c r="D379" s="114">
        <v>4900000000</v>
      </c>
      <c r="E379" s="135">
        <v>850</v>
      </c>
      <c r="F379" s="95">
        <v>3.2759999999999998</v>
      </c>
      <c r="G379" s="91"/>
      <c r="H379" s="84"/>
    </row>
    <row r="380" spans="1:8" s="4" customFormat="1" ht="12.75" customHeight="1" x14ac:dyDescent="0.2">
      <c r="A380" s="151" t="s">
        <v>8</v>
      </c>
      <c r="B380" s="152"/>
      <c r="C380" s="152"/>
      <c r="D380" s="152"/>
      <c r="E380" s="153"/>
      <c r="F380" s="96">
        <f>F15+F59+F157+F371</f>
        <v>365458.04399999999</v>
      </c>
      <c r="G380" s="96">
        <f>G15+G59+G157+G372</f>
        <v>77183.222999999998</v>
      </c>
      <c r="H380" s="136" t="s">
        <v>198</v>
      </c>
    </row>
    <row r="381" spans="1:8" hidden="1" x14ac:dyDescent="0.2">
      <c r="A381" s="102">
        <v>0</v>
      </c>
      <c r="B381" s="46" t="s">
        <v>115</v>
      </c>
      <c r="C381" s="72">
        <v>0</v>
      </c>
      <c r="D381" s="113">
        <v>0</v>
      </c>
      <c r="E381" s="114">
        <v>0</v>
      </c>
      <c r="F381" s="95">
        <v>0</v>
      </c>
      <c r="G381" s="95">
        <v>0</v>
      </c>
    </row>
    <row r="382" spans="1:8" hidden="1" x14ac:dyDescent="0.2">
      <c r="A382" s="102">
        <v>0</v>
      </c>
      <c r="B382" s="46" t="s">
        <v>115</v>
      </c>
      <c r="C382" s="72">
        <v>0</v>
      </c>
      <c r="D382" s="113">
        <v>0</v>
      </c>
      <c r="E382" s="114">
        <v>0</v>
      </c>
      <c r="F382" s="95">
        <v>0</v>
      </c>
      <c r="G382" s="95">
        <v>0</v>
      </c>
    </row>
    <row r="383" spans="1:8" hidden="1" x14ac:dyDescent="0.2">
      <c r="A383" s="102">
        <v>0</v>
      </c>
      <c r="B383" s="46" t="s">
        <v>115</v>
      </c>
      <c r="C383" s="72">
        <v>0</v>
      </c>
      <c r="D383" s="113">
        <v>0</v>
      </c>
      <c r="E383" s="114">
        <v>0</v>
      </c>
      <c r="F383" s="95">
        <v>0</v>
      </c>
      <c r="G383" s="95">
        <v>0</v>
      </c>
    </row>
    <row r="384" spans="1:8" hidden="1" x14ac:dyDescent="0.2">
      <c r="A384" s="102">
        <v>0</v>
      </c>
      <c r="B384" s="46" t="s">
        <v>115</v>
      </c>
      <c r="C384" s="72">
        <v>0</v>
      </c>
      <c r="D384" s="113">
        <v>0</v>
      </c>
      <c r="E384" s="114">
        <v>0</v>
      </c>
      <c r="F384" s="95">
        <v>0</v>
      </c>
      <c r="G384" s="95">
        <v>0</v>
      </c>
    </row>
    <row r="385" spans="1:7" hidden="1" x14ac:dyDescent="0.2">
      <c r="A385" s="102">
        <v>0</v>
      </c>
      <c r="B385" s="46" t="s">
        <v>115</v>
      </c>
      <c r="C385" s="72">
        <v>0</v>
      </c>
      <c r="D385" s="113">
        <v>0</v>
      </c>
      <c r="E385" s="114">
        <v>0</v>
      </c>
      <c r="F385" s="95">
        <v>0</v>
      </c>
      <c r="G385" s="95">
        <v>0</v>
      </c>
    </row>
    <row r="386" spans="1:7" hidden="1" x14ac:dyDescent="0.2">
      <c r="A386" s="102">
        <v>0</v>
      </c>
      <c r="B386" s="46" t="s">
        <v>115</v>
      </c>
      <c r="C386" s="72">
        <v>0</v>
      </c>
      <c r="D386" s="113">
        <v>0</v>
      </c>
      <c r="E386" s="114">
        <v>0</v>
      </c>
      <c r="F386" s="95">
        <v>0</v>
      </c>
      <c r="G386" s="95">
        <v>0</v>
      </c>
    </row>
    <row r="387" spans="1:7" hidden="1" x14ac:dyDescent="0.2">
      <c r="A387" s="102">
        <v>0</v>
      </c>
      <c r="B387" s="46" t="s">
        <v>115</v>
      </c>
      <c r="C387" s="72">
        <v>0</v>
      </c>
      <c r="D387" s="113">
        <v>0</v>
      </c>
      <c r="E387" s="114">
        <v>0</v>
      </c>
      <c r="F387" s="95">
        <v>0</v>
      </c>
      <c r="G387" s="95">
        <v>0</v>
      </c>
    </row>
    <row r="388" spans="1:7" hidden="1" x14ac:dyDescent="0.2">
      <c r="A388" s="102">
        <v>0</v>
      </c>
      <c r="B388" s="46" t="s">
        <v>115</v>
      </c>
      <c r="C388" s="72">
        <v>0</v>
      </c>
      <c r="D388" s="113">
        <v>0</v>
      </c>
      <c r="E388" s="114">
        <v>0</v>
      </c>
      <c r="F388" s="95">
        <v>0</v>
      </c>
      <c r="G388" s="95">
        <v>0</v>
      </c>
    </row>
    <row r="389" spans="1:7" hidden="1" x14ac:dyDescent="0.2">
      <c r="A389" s="102">
        <v>0</v>
      </c>
      <c r="B389" s="46" t="s">
        <v>115</v>
      </c>
      <c r="C389" s="72">
        <v>0</v>
      </c>
      <c r="D389" s="113">
        <v>0</v>
      </c>
      <c r="E389" s="114">
        <v>0</v>
      </c>
      <c r="F389" s="95">
        <v>0</v>
      </c>
      <c r="G389" s="95">
        <v>0</v>
      </c>
    </row>
    <row r="390" spans="1:7" hidden="1" x14ac:dyDescent="0.2">
      <c r="A390" s="102">
        <v>0</v>
      </c>
      <c r="B390" s="46" t="s">
        <v>115</v>
      </c>
      <c r="C390" s="72">
        <v>0</v>
      </c>
      <c r="D390" s="113">
        <v>0</v>
      </c>
      <c r="E390" s="137">
        <v>0</v>
      </c>
      <c r="F390" s="98">
        <v>0</v>
      </c>
      <c r="G390" s="98">
        <v>0</v>
      </c>
    </row>
    <row r="391" spans="1:7" x14ac:dyDescent="0.2">
      <c r="E391" s="139"/>
      <c r="F391" s="5"/>
      <c r="G391" s="98">
        <v>78255.28</v>
      </c>
    </row>
    <row r="392" spans="1:7" x14ac:dyDescent="0.2">
      <c r="E392" s="139"/>
      <c r="F392" s="99"/>
      <c r="G392" s="99">
        <f>G391-G380</f>
        <v>1072.0570000000007</v>
      </c>
    </row>
    <row r="393" spans="1:7" x14ac:dyDescent="0.2">
      <c r="F393" s="100"/>
      <c r="G393" s="100"/>
    </row>
    <row r="394" spans="1:7" x14ac:dyDescent="0.2">
      <c r="F394" s="100"/>
    </row>
    <row r="395" spans="1:7" x14ac:dyDescent="0.2">
      <c r="F395" s="99"/>
    </row>
    <row r="396" spans="1:7" x14ac:dyDescent="0.2">
      <c r="F396" s="100"/>
      <c r="G396" s="100"/>
    </row>
    <row r="397" spans="1:7" x14ac:dyDescent="0.2">
      <c r="F397" s="100"/>
    </row>
    <row r="398" spans="1:7" x14ac:dyDescent="0.2">
      <c r="F398" s="100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80:E380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autoPict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2"/>
  <sheetViews>
    <sheetView showZeros="0" tabSelected="1" view="pageBreakPreview" zoomScaleNormal="100" zoomScaleSheetLayoutView="100" workbookViewId="0">
      <selection activeCell="O13" sqref="O13"/>
    </sheetView>
  </sheetViews>
  <sheetFormatPr defaultColWidth="9.140625" defaultRowHeight="12.75" x14ac:dyDescent="0.2"/>
  <cols>
    <col min="1" max="1" width="6.140625" style="73" bestFit="1" customWidth="1"/>
    <col min="2" max="2" width="71.28515625" style="74" customWidth="1"/>
    <col min="3" max="3" width="11.140625" style="62" customWidth="1"/>
    <col min="4" max="4" width="11" style="23" customWidth="1"/>
    <col min="5" max="5" width="2" style="28" customWidth="1"/>
    <col min="6" max="16384" width="9.140625" style="6"/>
  </cols>
  <sheetData>
    <row r="1" spans="1:9" ht="26.25" customHeight="1" x14ac:dyDescent="0.2">
      <c r="A1" s="158" t="s">
        <v>232</v>
      </c>
      <c r="B1" s="158"/>
      <c r="C1" s="158"/>
      <c r="D1" s="158"/>
      <c r="E1" s="158"/>
    </row>
    <row r="2" spans="1:9" s="1" customFormat="1" ht="14.25" x14ac:dyDescent="0.2">
      <c r="A2" s="16"/>
      <c r="B2" s="3"/>
      <c r="C2" s="17"/>
      <c r="D2" s="18" t="s">
        <v>212</v>
      </c>
    </row>
    <row r="3" spans="1:9" s="1" customFormat="1" ht="14.25" x14ac:dyDescent="0.2">
      <c r="A3" s="16"/>
      <c r="B3" s="3"/>
      <c r="C3" s="17"/>
      <c r="D3" s="18" t="s">
        <v>0</v>
      </c>
    </row>
    <row r="4" spans="1:9" s="1" customFormat="1" ht="14.25" x14ac:dyDescent="0.2">
      <c r="A4" s="16"/>
      <c r="B4" s="3"/>
      <c r="C4" s="17"/>
      <c r="D4" s="18" t="s">
        <v>120</v>
      </c>
    </row>
    <row r="5" spans="1:9" s="1" customFormat="1" ht="14.25" x14ac:dyDescent="0.2">
      <c r="A5" s="16"/>
      <c r="B5" s="3"/>
      <c r="C5" s="17"/>
      <c r="D5" s="18" t="s">
        <v>121</v>
      </c>
    </row>
    <row r="6" spans="1:9" s="1" customFormat="1" ht="14.25" x14ac:dyDescent="0.2">
      <c r="A6" s="16"/>
      <c r="B6" s="3"/>
      <c r="C6" s="17"/>
      <c r="D6" s="18" t="s">
        <v>190</v>
      </c>
    </row>
    <row r="7" spans="1:9" s="1" customFormat="1" ht="6.75" customHeight="1" x14ac:dyDescent="0.2">
      <c r="A7" s="16"/>
      <c r="B7" s="3"/>
      <c r="C7" s="17"/>
      <c r="D7" s="18"/>
    </row>
    <row r="8" spans="1:9" s="1" customFormat="1" ht="11.25" hidden="1" customHeight="1" x14ac:dyDescent="0.2">
      <c r="A8" s="65" t="s">
        <v>118</v>
      </c>
      <c r="B8" s="66" t="s">
        <v>9</v>
      </c>
      <c r="C8" s="67">
        <v>0</v>
      </c>
      <c r="D8" s="67">
        <v>0</v>
      </c>
    </row>
    <row r="9" spans="1:9" s="1" customFormat="1" ht="29.25" customHeight="1" x14ac:dyDescent="0.2">
      <c r="A9" s="161" t="s">
        <v>193</v>
      </c>
      <c r="B9" s="161"/>
      <c r="C9" s="161"/>
      <c r="D9" s="161"/>
    </row>
    <row r="10" spans="1:9" s="1" customFormat="1" ht="3.75" customHeight="1" x14ac:dyDescent="0.2">
      <c r="A10" s="68"/>
      <c r="B10" s="69"/>
      <c r="C10" s="52"/>
      <c r="D10" s="68"/>
    </row>
    <row r="11" spans="1:9" s="1" customFormat="1" ht="5.25" customHeight="1" x14ac:dyDescent="0.2">
      <c r="A11" s="162" t="s">
        <v>3</v>
      </c>
      <c r="B11" s="163" t="s">
        <v>162</v>
      </c>
      <c r="C11" s="164" t="s">
        <v>160</v>
      </c>
      <c r="D11" s="165"/>
    </row>
    <row r="12" spans="1:9" s="4" customFormat="1" ht="6.6" customHeight="1" x14ac:dyDescent="0.2">
      <c r="A12" s="162"/>
      <c r="B12" s="163"/>
      <c r="C12" s="166"/>
      <c r="D12" s="167"/>
      <c r="E12" s="69"/>
    </row>
    <row r="13" spans="1:9" s="1" customFormat="1" ht="150" customHeight="1" x14ac:dyDescent="0.2">
      <c r="A13" s="162"/>
      <c r="B13" s="163"/>
      <c r="C13" s="70" t="s">
        <v>6</v>
      </c>
      <c r="D13" s="70" t="s">
        <v>175</v>
      </c>
    </row>
    <row r="14" spans="1:9" customFormat="1" ht="19.5" customHeight="1" x14ac:dyDescent="0.2">
      <c r="A14" s="49" t="s">
        <v>11</v>
      </c>
      <c r="B14" s="71" t="s">
        <v>42</v>
      </c>
      <c r="C14" s="24">
        <f>C15+C16+C17+C18+C20+C21</f>
        <v>100318.3</v>
      </c>
      <c r="D14" s="24">
        <f>D15+D16+D17+D18+D20+D21</f>
        <v>7537.0040000000008</v>
      </c>
      <c r="E14" s="5"/>
    </row>
    <row r="15" spans="1:9" s="1" customFormat="1" ht="25.5" x14ac:dyDescent="0.2">
      <c r="A15" s="50">
        <v>102</v>
      </c>
      <c r="B15" s="46" t="s">
        <v>94</v>
      </c>
      <c r="C15" s="56">
        <f>Ведом!F158</f>
        <v>3954.5650000000001</v>
      </c>
      <c r="D15" s="56">
        <f>Ведом!G158</f>
        <v>0</v>
      </c>
      <c r="E15" s="5"/>
      <c r="F15" s="28"/>
      <c r="G15" s="28"/>
      <c r="H15" s="28"/>
      <c r="I15" s="28"/>
    </row>
    <row r="16" spans="1:9" s="28" customFormat="1" ht="36.75" customHeight="1" x14ac:dyDescent="0.2">
      <c r="A16" s="50">
        <v>104</v>
      </c>
      <c r="B16" s="46" t="s">
        <v>43</v>
      </c>
      <c r="C16" s="56">
        <f>Ведом!F162+Ведом!F16</f>
        <v>26752.811999999998</v>
      </c>
      <c r="D16" s="56">
        <f>Ведом!G16+Ведом!G162</f>
        <v>1348.1820000000002</v>
      </c>
      <c r="E16" s="5"/>
    </row>
    <row r="17" spans="1:5" s="28" customFormat="1" x14ac:dyDescent="0.2">
      <c r="A17" s="50">
        <v>105</v>
      </c>
      <c r="B17" s="46" t="s">
        <v>161</v>
      </c>
      <c r="C17" s="56">
        <f>Ведом!F187</f>
        <v>5.5970000000000004</v>
      </c>
      <c r="D17" s="56">
        <f>Ведом!G187</f>
        <v>5.5970000000000004</v>
      </c>
      <c r="E17" s="5"/>
    </row>
    <row r="18" spans="1:5" s="28" customFormat="1" ht="25.5" x14ac:dyDescent="0.2">
      <c r="A18" s="50">
        <v>106</v>
      </c>
      <c r="B18" s="46" t="s">
        <v>52</v>
      </c>
      <c r="C18" s="56">
        <f>Ведом!F26+Ведом!F372</f>
        <v>19331.076000000001</v>
      </c>
      <c r="D18" s="56">
        <f>Ведом!G26</f>
        <v>0</v>
      </c>
      <c r="E18" s="5"/>
    </row>
    <row r="19" spans="1:5" s="28" customFormat="1" hidden="1" x14ac:dyDescent="0.2">
      <c r="A19" s="50">
        <v>107</v>
      </c>
      <c r="B19" s="46" t="s">
        <v>137</v>
      </c>
      <c r="C19" s="56"/>
      <c r="D19" s="56"/>
      <c r="E19" s="5"/>
    </row>
    <row r="20" spans="1:5" s="28" customFormat="1" x14ac:dyDescent="0.2">
      <c r="A20" s="50">
        <v>111</v>
      </c>
      <c r="B20" s="46" t="s">
        <v>95</v>
      </c>
      <c r="C20" s="56">
        <f>Ведом!F192</f>
        <v>100</v>
      </c>
      <c r="D20" s="56">
        <f>Ведом!G192</f>
        <v>0</v>
      </c>
      <c r="E20" s="5"/>
    </row>
    <row r="21" spans="1:5" s="28" customFormat="1" x14ac:dyDescent="0.2">
      <c r="A21" s="50">
        <v>113</v>
      </c>
      <c r="B21" s="46" t="s">
        <v>66</v>
      </c>
      <c r="C21" s="56">
        <f>Ведом!F60+Ведом!F200+Ведом!F34</f>
        <v>50174.25</v>
      </c>
      <c r="D21" s="56">
        <f>Ведом!G60+Ведом!G200+Ведом!G34</f>
        <v>6183.2250000000004</v>
      </c>
      <c r="E21" s="5"/>
    </row>
    <row r="22" spans="1:5" hidden="1" x14ac:dyDescent="0.2">
      <c r="A22" s="50">
        <v>113</v>
      </c>
      <c r="B22" s="46" t="s">
        <v>64</v>
      </c>
      <c r="C22" s="56">
        <f>C23+C27</f>
        <v>0</v>
      </c>
      <c r="D22" s="56">
        <f>D23+D27</f>
        <v>0</v>
      </c>
      <c r="E22" s="5"/>
    </row>
    <row r="23" spans="1:5" hidden="1" x14ac:dyDescent="0.2">
      <c r="A23" s="50">
        <v>113</v>
      </c>
      <c r="B23" s="46" t="s">
        <v>67</v>
      </c>
      <c r="C23" s="56">
        <f>C24</f>
        <v>0</v>
      </c>
      <c r="D23" s="56"/>
      <c r="E23" s="5"/>
    </row>
    <row r="24" spans="1:5" hidden="1" x14ac:dyDescent="0.2">
      <c r="A24" s="50">
        <v>113</v>
      </c>
      <c r="B24" s="46" t="s">
        <v>100</v>
      </c>
      <c r="C24" s="56">
        <f>C25</f>
        <v>0</v>
      </c>
      <c r="D24" s="56"/>
      <c r="E24" s="5"/>
    </row>
    <row r="25" spans="1:5" ht="25.5" hidden="1" x14ac:dyDescent="0.2">
      <c r="A25" s="50">
        <v>113</v>
      </c>
      <c r="B25" s="46" t="s">
        <v>48</v>
      </c>
      <c r="C25" s="56">
        <f>C26</f>
        <v>0</v>
      </c>
      <c r="D25" s="56"/>
      <c r="E25" s="5"/>
    </row>
    <row r="26" spans="1:5" ht="25.5" hidden="1" x14ac:dyDescent="0.2">
      <c r="A26" s="50">
        <v>113</v>
      </c>
      <c r="B26" s="46" t="s">
        <v>49</v>
      </c>
      <c r="C26" s="56">
        <f>Ведом!F75+Ведом!F242</f>
        <v>0</v>
      </c>
      <c r="D26" s="56"/>
      <c r="E26" s="5"/>
    </row>
    <row r="27" spans="1:5" hidden="1" x14ac:dyDescent="0.2">
      <c r="A27" s="50">
        <v>113</v>
      </c>
      <c r="B27" s="46" t="s">
        <v>59</v>
      </c>
      <c r="C27" s="56">
        <f>C28</f>
        <v>0</v>
      </c>
      <c r="D27" s="56">
        <f>D28</f>
        <v>0</v>
      </c>
      <c r="E27" s="5"/>
    </row>
    <row r="28" spans="1:5" hidden="1" x14ac:dyDescent="0.2">
      <c r="A28" s="50">
        <v>113</v>
      </c>
      <c r="B28" s="46" t="s">
        <v>50</v>
      </c>
      <c r="C28" s="56">
        <f>C29</f>
        <v>0</v>
      </c>
      <c r="D28" s="56">
        <f>D29</f>
        <v>0</v>
      </c>
      <c r="E28" s="5"/>
    </row>
    <row r="29" spans="1:5" hidden="1" x14ac:dyDescent="0.2">
      <c r="A29" s="50">
        <v>113</v>
      </c>
      <c r="B29" s="46" t="s">
        <v>131</v>
      </c>
      <c r="C29" s="56">
        <f>Ведом!F238</f>
        <v>0</v>
      </c>
      <c r="D29" s="56"/>
      <c r="E29" s="5"/>
    </row>
    <row r="30" spans="1:5" x14ac:dyDescent="0.2">
      <c r="A30" s="49" t="s">
        <v>21</v>
      </c>
      <c r="B30" s="71" t="s">
        <v>71</v>
      </c>
      <c r="C30" s="24">
        <f>C31+C32+C33+C34</f>
        <v>30856.257999999998</v>
      </c>
      <c r="D30" s="24">
        <f>D31+D32+D33+D34</f>
        <v>11134.071999999998</v>
      </c>
      <c r="E30" s="5"/>
    </row>
    <row r="31" spans="1:5" s="28" customFormat="1" x14ac:dyDescent="0.2">
      <c r="A31" s="50">
        <v>405</v>
      </c>
      <c r="B31" s="46" t="s">
        <v>101</v>
      </c>
      <c r="C31" s="56">
        <f>Ведом!F249</f>
        <v>13996.745999999999</v>
      </c>
      <c r="D31" s="56">
        <f>Ведом!G249</f>
        <v>10894.191999999999</v>
      </c>
      <c r="E31" s="5"/>
    </row>
    <row r="32" spans="1:5" s="28" customFormat="1" ht="11.25" customHeight="1" x14ac:dyDescent="0.2">
      <c r="A32" s="50">
        <v>408</v>
      </c>
      <c r="B32" s="46" t="s">
        <v>106</v>
      </c>
      <c r="C32" s="56">
        <f>Ведом!F284</f>
        <v>16216.746999999999</v>
      </c>
      <c r="D32" s="56">
        <f>Ведом!G284</f>
        <v>0</v>
      </c>
      <c r="E32" s="5"/>
    </row>
    <row r="33" spans="1:5" s="28" customFormat="1" x14ac:dyDescent="0.2">
      <c r="A33" s="50">
        <v>409</v>
      </c>
      <c r="B33" s="46" t="s">
        <v>72</v>
      </c>
      <c r="C33" s="56">
        <f>Ведом!F76</f>
        <v>392.76499999999999</v>
      </c>
      <c r="D33" s="56">
        <f>Ведом!G76</f>
        <v>0</v>
      </c>
      <c r="E33" s="5"/>
    </row>
    <row r="34" spans="1:5" s="28" customFormat="1" x14ac:dyDescent="0.2">
      <c r="A34" s="50">
        <v>412</v>
      </c>
      <c r="B34" s="46" t="s">
        <v>73</v>
      </c>
      <c r="C34" s="56">
        <f>Ведом!F80+Ведом!F298</f>
        <v>250</v>
      </c>
      <c r="D34" s="56">
        <f>Ведом!G80+Ведом!G298</f>
        <v>239.88</v>
      </c>
      <c r="E34" s="5"/>
    </row>
    <row r="35" spans="1:5" x14ac:dyDescent="0.2">
      <c r="A35" s="49" t="s">
        <v>23</v>
      </c>
      <c r="B35" s="71" t="s">
        <v>75</v>
      </c>
      <c r="C35" s="24">
        <f>C36+C37+C38+C39</f>
        <v>17713.359</v>
      </c>
      <c r="D35" s="24">
        <f>D36+D37+D38+D39</f>
        <v>3936.069</v>
      </c>
      <c r="E35" s="5"/>
    </row>
    <row r="36" spans="1:5" s="28" customFormat="1" x14ac:dyDescent="0.2">
      <c r="A36" s="50">
        <v>501</v>
      </c>
      <c r="B36" s="46" t="s">
        <v>76</v>
      </c>
      <c r="C36" s="56">
        <f>Ведом!F91</f>
        <v>415.947</v>
      </c>
      <c r="D36" s="56">
        <v>0</v>
      </c>
      <c r="E36" s="5"/>
    </row>
    <row r="37" spans="1:5" s="28" customFormat="1" x14ac:dyDescent="0.2">
      <c r="A37" s="50">
        <v>502</v>
      </c>
      <c r="B37" s="26" t="s">
        <v>136</v>
      </c>
      <c r="C37" s="56">
        <f>Ведом!F305</f>
        <v>3975.828</v>
      </c>
      <c r="D37" s="56">
        <f>Ведом!G308</f>
        <v>3936.069</v>
      </c>
      <c r="E37" s="5"/>
    </row>
    <row r="38" spans="1:5" s="28" customFormat="1" x14ac:dyDescent="0.2">
      <c r="A38" s="50">
        <v>503</v>
      </c>
      <c r="B38" s="46" t="s">
        <v>129</v>
      </c>
      <c r="C38" s="56">
        <f>Ведом!F101</f>
        <v>3925.0540000000001</v>
      </c>
      <c r="D38" s="56">
        <f>Ведом!G101</f>
        <v>0</v>
      </c>
      <c r="E38" s="5"/>
    </row>
    <row r="39" spans="1:5" s="28" customFormat="1" x14ac:dyDescent="0.2">
      <c r="A39" s="50">
        <v>505</v>
      </c>
      <c r="B39" s="46" t="s">
        <v>196</v>
      </c>
      <c r="C39" s="56">
        <f>Ведом!F309</f>
        <v>9396.5300000000007</v>
      </c>
      <c r="D39" s="56">
        <f>Ведом!G312</f>
        <v>0</v>
      </c>
      <c r="E39" s="5"/>
    </row>
    <row r="40" spans="1:5" s="29" customFormat="1" x14ac:dyDescent="0.2">
      <c r="A40" s="49">
        <v>600</v>
      </c>
      <c r="B40" s="71" t="s">
        <v>180</v>
      </c>
      <c r="C40" s="24">
        <f>C41</f>
        <v>1152.421</v>
      </c>
      <c r="D40" s="24">
        <f>D41</f>
        <v>921.93700000000001</v>
      </c>
      <c r="E40" s="25"/>
    </row>
    <row r="41" spans="1:5" s="29" customFormat="1" x14ac:dyDescent="0.2">
      <c r="A41" s="50">
        <v>605</v>
      </c>
      <c r="B41" s="46" t="s">
        <v>178</v>
      </c>
      <c r="C41" s="56">
        <f>Ведом!F102</f>
        <v>1152.421</v>
      </c>
      <c r="D41" s="56">
        <f>Ведом!G102</f>
        <v>921.93700000000001</v>
      </c>
      <c r="E41" s="25"/>
    </row>
    <row r="42" spans="1:5" x14ac:dyDescent="0.2">
      <c r="A42" s="49" t="s">
        <v>14</v>
      </c>
      <c r="B42" s="71" t="s">
        <v>53</v>
      </c>
      <c r="C42" s="24">
        <f>C43+C51+C52+C53</f>
        <v>86720.317999999999</v>
      </c>
      <c r="D42" s="24">
        <f>D43+D51+D52+D53</f>
        <v>23948.997000000003</v>
      </c>
      <c r="E42" s="5"/>
    </row>
    <row r="43" spans="1:5" s="28" customFormat="1" x14ac:dyDescent="0.2">
      <c r="A43" s="50">
        <v>701</v>
      </c>
      <c r="B43" s="46" t="s">
        <v>108</v>
      </c>
      <c r="C43" s="56">
        <f>Ведом!F315</f>
        <v>9606.6970000000001</v>
      </c>
      <c r="D43" s="56">
        <f>Ведом!G315</f>
        <v>0</v>
      </c>
      <c r="E43" s="5"/>
    </row>
    <row r="44" spans="1:5" s="28" customFormat="1" ht="51" hidden="1" x14ac:dyDescent="0.2">
      <c r="A44" s="50">
        <v>701</v>
      </c>
      <c r="B44" s="46" t="s">
        <v>135</v>
      </c>
      <c r="C44" s="56" t="e">
        <f>C45</f>
        <v>#REF!</v>
      </c>
      <c r="D44" s="56" t="e">
        <f>D45</f>
        <v>#REF!</v>
      </c>
      <c r="E44" s="5"/>
    </row>
    <row r="45" spans="1:5" s="28" customFormat="1" ht="38.25" hidden="1" x14ac:dyDescent="0.2">
      <c r="A45" s="50">
        <v>701</v>
      </c>
      <c r="B45" s="46" t="s">
        <v>79</v>
      </c>
      <c r="C45" s="56" t="e">
        <f>C48</f>
        <v>#REF!</v>
      </c>
      <c r="D45" s="56" t="e">
        <f>D48</f>
        <v>#REF!</v>
      </c>
      <c r="E45" s="5"/>
    </row>
    <row r="46" spans="1:5" s="28" customFormat="1" ht="38.25" hidden="1" x14ac:dyDescent="0.2">
      <c r="A46" s="50">
        <v>701</v>
      </c>
      <c r="B46" s="46" t="s">
        <v>79</v>
      </c>
      <c r="C46" s="56">
        <v>0</v>
      </c>
      <c r="D46" s="56">
        <v>0</v>
      </c>
      <c r="E46" s="5"/>
    </row>
    <row r="47" spans="1:5" s="28" customFormat="1" ht="38.25" hidden="1" x14ac:dyDescent="0.2">
      <c r="A47" s="50">
        <v>701</v>
      </c>
      <c r="B47" s="46" t="s">
        <v>79</v>
      </c>
      <c r="C47" s="56">
        <v>0</v>
      </c>
      <c r="D47" s="56">
        <v>0</v>
      </c>
      <c r="E47" s="5"/>
    </row>
    <row r="48" spans="1:5" s="28" customFormat="1" ht="25.5" hidden="1" x14ac:dyDescent="0.2">
      <c r="A48" s="50">
        <v>701</v>
      </c>
      <c r="B48" s="46" t="s">
        <v>110</v>
      </c>
      <c r="C48" s="56" t="e">
        <f>C49</f>
        <v>#REF!</v>
      </c>
      <c r="D48" s="56" t="e">
        <f>D49</f>
        <v>#REF!</v>
      </c>
      <c r="E48" s="5"/>
    </row>
    <row r="49" spans="1:5" s="28" customFormat="1" ht="25.5" hidden="1" x14ac:dyDescent="0.2">
      <c r="A49" s="50">
        <v>701</v>
      </c>
      <c r="B49" s="46" t="s">
        <v>69</v>
      </c>
      <c r="C49" s="56" t="e">
        <f>C50</f>
        <v>#REF!</v>
      </c>
      <c r="D49" s="56" t="e">
        <f>D50</f>
        <v>#REF!</v>
      </c>
      <c r="E49" s="5"/>
    </row>
    <row r="50" spans="1:5" s="28" customFormat="1" hidden="1" x14ac:dyDescent="0.2">
      <c r="A50" s="50">
        <v>701</v>
      </c>
      <c r="B50" s="46" t="s">
        <v>70</v>
      </c>
      <c r="C50" s="56" t="e">
        <f>Ведом!#REF!</f>
        <v>#REF!</v>
      </c>
      <c r="D50" s="56" t="e">
        <f>Ведом!#REF!</f>
        <v>#REF!</v>
      </c>
      <c r="E50" s="5"/>
    </row>
    <row r="51" spans="1:5" s="28" customFormat="1" x14ac:dyDescent="0.2">
      <c r="A51" s="50">
        <v>702</v>
      </c>
      <c r="B51" s="46" t="s">
        <v>54</v>
      </c>
      <c r="C51" s="56">
        <f>Ведом!F41+Ведом!F330</f>
        <v>43380.284999999996</v>
      </c>
      <c r="D51" s="56">
        <f>Ведом!G41+Ведом!G330</f>
        <v>0</v>
      </c>
      <c r="E51" s="5"/>
    </row>
    <row r="52" spans="1:5" s="28" customFormat="1" ht="14.25" customHeight="1" x14ac:dyDescent="0.2">
      <c r="A52" s="50">
        <v>707</v>
      </c>
      <c r="B52" s="46" t="s">
        <v>125</v>
      </c>
      <c r="C52" s="56">
        <f>Ведом!F106+Ведом!F337</f>
        <v>6166.15</v>
      </c>
      <c r="D52" s="56">
        <f>Ведом!G106+Ведом!G337</f>
        <v>2382.2570000000001</v>
      </c>
      <c r="E52" s="5"/>
    </row>
    <row r="53" spans="1:5" s="28" customFormat="1" x14ac:dyDescent="0.2">
      <c r="A53" s="50">
        <v>709</v>
      </c>
      <c r="B53" s="46" t="s">
        <v>172</v>
      </c>
      <c r="C53" s="56">
        <f>Ведом!F350</f>
        <v>27567.186000000002</v>
      </c>
      <c r="D53" s="56">
        <f>Ведом!G350</f>
        <v>21566.74</v>
      </c>
      <c r="E53" s="5"/>
    </row>
    <row r="54" spans="1:5" x14ac:dyDescent="0.2">
      <c r="A54" s="49" t="s">
        <v>25</v>
      </c>
      <c r="B54" s="71" t="s">
        <v>80</v>
      </c>
      <c r="C54" s="24">
        <f>C55</f>
        <v>49605.771000000001</v>
      </c>
      <c r="D54" s="24">
        <f>D55</f>
        <v>0</v>
      </c>
      <c r="E54" s="5"/>
    </row>
    <row r="55" spans="1:5" s="28" customFormat="1" x14ac:dyDescent="0.2">
      <c r="A55" s="50">
        <v>801</v>
      </c>
      <c r="B55" s="46" t="s">
        <v>81</v>
      </c>
      <c r="C55" s="56">
        <f>Ведом!F110+Ведом!F344</f>
        <v>49605.771000000001</v>
      </c>
      <c r="D55" s="56">
        <f>Ведом!G110+Ведом!G344</f>
        <v>0</v>
      </c>
      <c r="E55" s="5"/>
    </row>
    <row r="56" spans="1:5" x14ac:dyDescent="0.2">
      <c r="A56" s="49" t="s">
        <v>26</v>
      </c>
      <c r="B56" s="71" t="s">
        <v>82</v>
      </c>
      <c r="C56" s="24">
        <f>C57+C58+C59+C87</f>
        <v>32712.262000000002</v>
      </c>
      <c r="D56" s="24">
        <f>D57+D58+D59+D87</f>
        <v>29321.144</v>
      </c>
      <c r="E56" s="5"/>
    </row>
    <row r="57" spans="1:5" s="28" customFormat="1" ht="13.5" customHeight="1" x14ac:dyDescent="0.2">
      <c r="A57" s="50">
        <v>1001</v>
      </c>
      <c r="B57" s="46" t="s">
        <v>111</v>
      </c>
      <c r="C57" s="56">
        <f>Ведом!F354</f>
        <v>2866.9070000000002</v>
      </c>
      <c r="D57" s="56">
        <v>0</v>
      </c>
      <c r="E57" s="5"/>
    </row>
    <row r="58" spans="1:5" s="28" customFormat="1" x14ac:dyDescent="0.2">
      <c r="A58" s="50">
        <v>1003</v>
      </c>
      <c r="B58" s="46" t="s">
        <v>83</v>
      </c>
      <c r="C58" s="56">
        <f>Ведом!F117</f>
        <v>3234.0859999999998</v>
      </c>
      <c r="D58" s="56">
        <f>Ведом!G117</f>
        <v>3234.0859999999998</v>
      </c>
      <c r="E58" s="5"/>
    </row>
    <row r="59" spans="1:5" s="28" customFormat="1" x14ac:dyDescent="0.2">
      <c r="A59" s="50">
        <v>1004</v>
      </c>
      <c r="B59" s="46" t="s">
        <v>87</v>
      </c>
      <c r="C59" s="56">
        <f>Ведом!F124+Ведом!F358</f>
        <v>26561.269</v>
      </c>
      <c r="D59" s="56">
        <f>Ведом!G124+Ведом!G358</f>
        <v>26087.058000000001</v>
      </c>
      <c r="E59" s="5"/>
    </row>
    <row r="60" spans="1:5" s="28" customFormat="1" hidden="1" x14ac:dyDescent="0.2">
      <c r="A60" s="50">
        <v>1004</v>
      </c>
      <c r="B60" s="46" t="s">
        <v>64</v>
      </c>
      <c r="C60" s="56">
        <v>0</v>
      </c>
      <c r="D60" s="56">
        <v>0</v>
      </c>
      <c r="E60" s="5"/>
    </row>
    <row r="61" spans="1:5" s="28" customFormat="1" hidden="1" x14ac:dyDescent="0.2">
      <c r="A61" s="50">
        <v>1004</v>
      </c>
      <c r="B61" s="46" t="s">
        <v>64</v>
      </c>
      <c r="C61" s="56">
        <v>0</v>
      </c>
      <c r="D61" s="56">
        <v>0</v>
      </c>
      <c r="E61" s="5"/>
    </row>
    <row r="62" spans="1:5" s="28" customFormat="1" hidden="1" x14ac:dyDescent="0.2">
      <c r="A62" s="50">
        <v>1004</v>
      </c>
      <c r="B62" s="46" t="s">
        <v>64</v>
      </c>
      <c r="C62" s="56">
        <v>0</v>
      </c>
      <c r="D62" s="56">
        <v>0</v>
      </c>
      <c r="E62" s="5"/>
    </row>
    <row r="63" spans="1:5" s="28" customFormat="1" hidden="1" x14ac:dyDescent="0.2">
      <c r="A63" s="50">
        <v>1004</v>
      </c>
      <c r="B63" s="46" t="s">
        <v>84</v>
      </c>
      <c r="C63" s="56">
        <v>0</v>
      </c>
      <c r="D63" s="56">
        <v>0</v>
      </c>
      <c r="E63" s="5"/>
    </row>
    <row r="64" spans="1:5" s="28" customFormat="1" hidden="1" x14ac:dyDescent="0.2">
      <c r="A64" s="50">
        <v>1004</v>
      </c>
      <c r="B64" s="46" t="s">
        <v>84</v>
      </c>
      <c r="C64" s="56">
        <v>0</v>
      </c>
      <c r="D64" s="56">
        <v>0</v>
      </c>
      <c r="E64" s="5"/>
    </row>
    <row r="65" spans="1:5" s="28" customFormat="1" hidden="1" x14ac:dyDescent="0.2">
      <c r="A65" s="50">
        <v>1004</v>
      </c>
      <c r="B65" s="46" t="s">
        <v>84</v>
      </c>
      <c r="C65" s="56">
        <v>0</v>
      </c>
      <c r="D65" s="56">
        <v>0</v>
      </c>
      <c r="E65" s="5"/>
    </row>
    <row r="66" spans="1:5" s="28" customFormat="1" ht="38.25" hidden="1" x14ac:dyDescent="0.2">
      <c r="A66" s="50">
        <v>1004</v>
      </c>
      <c r="B66" s="46" t="s">
        <v>88</v>
      </c>
      <c r="C66" s="56">
        <v>0</v>
      </c>
      <c r="D66" s="56">
        <v>0</v>
      </c>
      <c r="E66" s="5"/>
    </row>
    <row r="67" spans="1:5" s="28" customFormat="1" ht="38.25" hidden="1" x14ac:dyDescent="0.2">
      <c r="A67" s="50">
        <v>1004</v>
      </c>
      <c r="B67" s="46" t="s">
        <v>88</v>
      </c>
      <c r="C67" s="56">
        <v>0</v>
      </c>
      <c r="D67" s="56">
        <v>0</v>
      </c>
      <c r="E67" s="5"/>
    </row>
    <row r="68" spans="1:5" s="28" customFormat="1" hidden="1" x14ac:dyDescent="0.2">
      <c r="A68" s="50">
        <v>1004</v>
      </c>
      <c r="B68" s="46" t="s">
        <v>89</v>
      </c>
      <c r="C68" s="56">
        <v>0</v>
      </c>
      <c r="D68" s="56">
        <v>0</v>
      </c>
      <c r="E68" s="5"/>
    </row>
    <row r="69" spans="1:5" s="28" customFormat="1" hidden="1" x14ac:dyDescent="0.2">
      <c r="A69" s="50">
        <v>1004</v>
      </c>
      <c r="B69" s="46" t="s">
        <v>90</v>
      </c>
      <c r="C69" s="56">
        <v>0</v>
      </c>
      <c r="D69" s="56">
        <v>0</v>
      </c>
      <c r="E69" s="5"/>
    </row>
    <row r="70" spans="1:5" s="28" customFormat="1" ht="25.5" hidden="1" x14ac:dyDescent="0.2">
      <c r="A70" s="50">
        <v>1004</v>
      </c>
      <c r="B70" s="46" t="s">
        <v>55</v>
      </c>
      <c r="C70" s="56">
        <v>0</v>
      </c>
      <c r="D70" s="56">
        <v>0</v>
      </c>
      <c r="E70" s="5"/>
    </row>
    <row r="71" spans="1:5" s="28" customFormat="1" hidden="1" x14ac:dyDescent="0.2">
      <c r="A71" s="50">
        <v>1004</v>
      </c>
      <c r="B71" s="46" t="s">
        <v>65</v>
      </c>
      <c r="C71" s="56">
        <v>0</v>
      </c>
      <c r="D71" s="56">
        <v>0</v>
      </c>
      <c r="E71" s="5"/>
    </row>
    <row r="72" spans="1:5" s="28" customFormat="1" hidden="1" x14ac:dyDescent="0.2">
      <c r="A72" s="50">
        <v>1004</v>
      </c>
      <c r="B72" s="46" t="s">
        <v>65</v>
      </c>
      <c r="C72" s="56">
        <v>0</v>
      </c>
      <c r="D72" s="56">
        <v>0</v>
      </c>
      <c r="E72" s="5"/>
    </row>
    <row r="73" spans="1:5" s="28" customFormat="1" ht="51" hidden="1" x14ac:dyDescent="0.2">
      <c r="A73" s="50">
        <v>1004</v>
      </c>
      <c r="B73" s="46" t="s">
        <v>91</v>
      </c>
      <c r="C73" s="56">
        <v>0</v>
      </c>
      <c r="D73" s="56">
        <v>0</v>
      </c>
      <c r="E73" s="5"/>
    </row>
    <row r="74" spans="1:5" s="28" customFormat="1" ht="51" hidden="1" x14ac:dyDescent="0.2">
      <c r="A74" s="50">
        <v>1004</v>
      </c>
      <c r="B74" s="46" t="s">
        <v>91</v>
      </c>
      <c r="C74" s="56">
        <v>0</v>
      </c>
      <c r="D74" s="56">
        <v>0</v>
      </c>
      <c r="E74" s="5"/>
    </row>
    <row r="75" spans="1:5" s="28" customFormat="1" hidden="1" x14ac:dyDescent="0.2">
      <c r="A75" s="50">
        <v>1004</v>
      </c>
      <c r="B75" s="46" t="s">
        <v>89</v>
      </c>
      <c r="C75" s="56">
        <v>0</v>
      </c>
      <c r="D75" s="56">
        <v>0</v>
      </c>
      <c r="E75" s="5"/>
    </row>
    <row r="76" spans="1:5" s="28" customFormat="1" hidden="1" x14ac:dyDescent="0.2">
      <c r="A76" s="50">
        <v>1004</v>
      </c>
      <c r="B76" s="46" t="s">
        <v>90</v>
      </c>
      <c r="C76" s="56">
        <v>0</v>
      </c>
      <c r="D76" s="56">
        <v>0</v>
      </c>
      <c r="E76" s="5"/>
    </row>
    <row r="77" spans="1:5" s="28" customFormat="1" hidden="1" x14ac:dyDescent="0.2">
      <c r="A77" s="50" t="s">
        <v>123</v>
      </c>
      <c r="B77" s="46" t="s">
        <v>64</v>
      </c>
      <c r="C77" s="56" t="e">
        <f t="shared" ref="C77:D79" si="0">C78</f>
        <v>#REF!</v>
      </c>
      <c r="D77" s="56" t="e">
        <f t="shared" si="0"/>
        <v>#REF!</v>
      </c>
      <c r="E77" s="5"/>
    </row>
    <row r="78" spans="1:5" s="28" customFormat="1" ht="25.5" hidden="1" x14ac:dyDescent="0.2">
      <c r="A78" s="50" t="s">
        <v>123</v>
      </c>
      <c r="B78" s="46" t="s">
        <v>130</v>
      </c>
      <c r="C78" s="56" t="e">
        <f>C79+C83</f>
        <v>#REF!</v>
      </c>
      <c r="D78" s="56" t="e">
        <f>D79+D83</f>
        <v>#REF!</v>
      </c>
      <c r="E78" s="5"/>
    </row>
    <row r="79" spans="1:5" s="28" customFormat="1" hidden="1" x14ac:dyDescent="0.2">
      <c r="A79" s="50" t="s">
        <v>123</v>
      </c>
      <c r="B79" s="46" t="s">
        <v>140</v>
      </c>
      <c r="C79" s="56" t="e">
        <f t="shared" si="0"/>
        <v>#REF!</v>
      </c>
      <c r="D79" s="56" t="e">
        <f t="shared" si="0"/>
        <v>#REF!</v>
      </c>
      <c r="E79" s="5"/>
    </row>
    <row r="80" spans="1:5" s="28" customFormat="1" ht="51" hidden="1" x14ac:dyDescent="0.2">
      <c r="A80" s="50">
        <v>1004</v>
      </c>
      <c r="B80" s="46" t="s">
        <v>142</v>
      </c>
      <c r="C80" s="56" t="e">
        <f>C81</f>
        <v>#REF!</v>
      </c>
      <c r="D80" s="56" t="e">
        <f>D81</f>
        <v>#REF!</v>
      </c>
      <c r="E80" s="5"/>
    </row>
    <row r="81" spans="1:5" s="28" customFormat="1" ht="25.5" hidden="1" x14ac:dyDescent="0.2">
      <c r="A81" s="50" t="s">
        <v>123</v>
      </c>
      <c r="B81" s="46" t="s">
        <v>133</v>
      </c>
      <c r="C81" s="56" t="e">
        <f>C82</f>
        <v>#REF!</v>
      </c>
      <c r="D81" s="56" t="e">
        <f>D82</f>
        <v>#REF!</v>
      </c>
      <c r="E81" s="5"/>
    </row>
    <row r="82" spans="1:5" s="28" customFormat="1" hidden="1" x14ac:dyDescent="0.2">
      <c r="A82" s="50" t="s">
        <v>123</v>
      </c>
      <c r="B82" s="46" t="s">
        <v>134</v>
      </c>
      <c r="C82" s="56" t="e">
        <f>Ведом!#REF!</f>
        <v>#REF!</v>
      </c>
      <c r="D82" s="56" t="e">
        <f>Ведом!#REF!</f>
        <v>#REF!</v>
      </c>
      <c r="E82" s="5"/>
    </row>
    <row r="83" spans="1:5" s="28" customFormat="1" ht="54" hidden="1" customHeight="1" x14ac:dyDescent="0.2">
      <c r="A83" s="50" t="s">
        <v>123</v>
      </c>
      <c r="B83" s="46" t="s">
        <v>127</v>
      </c>
      <c r="C83" s="56" t="e">
        <f t="shared" ref="C83:D85" si="1">C84</f>
        <v>#REF!</v>
      </c>
      <c r="D83" s="56" t="e">
        <f t="shared" si="1"/>
        <v>#REF!</v>
      </c>
      <c r="E83" s="5"/>
    </row>
    <row r="84" spans="1:5" s="28" customFormat="1" ht="38.25" hidden="1" x14ac:dyDescent="0.2">
      <c r="A84" s="50">
        <v>1004</v>
      </c>
      <c r="B84" s="46" t="s">
        <v>88</v>
      </c>
      <c r="C84" s="56" t="e">
        <f t="shared" si="1"/>
        <v>#REF!</v>
      </c>
      <c r="D84" s="56" t="e">
        <f t="shared" si="1"/>
        <v>#REF!</v>
      </c>
      <c r="E84" s="5"/>
    </row>
    <row r="85" spans="1:5" s="28" customFormat="1" ht="25.5" hidden="1" x14ac:dyDescent="0.2">
      <c r="A85" s="50" t="s">
        <v>123</v>
      </c>
      <c r="B85" s="46" t="s">
        <v>133</v>
      </c>
      <c r="C85" s="56" t="e">
        <f t="shared" si="1"/>
        <v>#REF!</v>
      </c>
      <c r="D85" s="56" t="e">
        <f t="shared" si="1"/>
        <v>#REF!</v>
      </c>
      <c r="E85" s="5"/>
    </row>
    <row r="86" spans="1:5" s="28" customFormat="1" ht="13.5" hidden="1" customHeight="1" x14ac:dyDescent="0.2">
      <c r="A86" s="50" t="s">
        <v>123</v>
      </c>
      <c r="B86" s="46" t="s">
        <v>134</v>
      </c>
      <c r="C86" s="56" t="e">
        <f>Ведом!#REF!</f>
        <v>#REF!</v>
      </c>
      <c r="D86" s="56" t="e">
        <f>Ведом!#REF!</f>
        <v>#REF!</v>
      </c>
      <c r="E86" s="5"/>
    </row>
    <row r="87" spans="1:5" s="28" customFormat="1" x14ac:dyDescent="0.2">
      <c r="A87" s="72">
        <f>Ведом!C133</f>
        <v>1006</v>
      </c>
      <c r="B87" s="46" t="s">
        <v>146</v>
      </c>
      <c r="C87" s="56">
        <f>Ведом!F133</f>
        <v>50</v>
      </c>
      <c r="D87" s="56">
        <f>Ведом!G133</f>
        <v>0</v>
      </c>
      <c r="E87" s="5"/>
    </row>
    <row r="88" spans="1:5" ht="38.25" hidden="1" x14ac:dyDescent="0.2">
      <c r="A88" s="72">
        <v>1006</v>
      </c>
      <c r="B88" s="46" t="s">
        <v>145</v>
      </c>
      <c r="C88" s="56" t="e">
        <f t="shared" ref="C88:D89" si="2">C89</f>
        <v>#REF!</v>
      </c>
      <c r="D88" s="56" t="e">
        <f t="shared" si="2"/>
        <v>#REF!</v>
      </c>
      <c r="E88" s="5"/>
    </row>
    <row r="89" spans="1:5" ht="25.5" hidden="1" x14ac:dyDescent="0.2">
      <c r="A89" s="72">
        <v>1006</v>
      </c>
      <c r="B89" s="27" t="s">
        <v>144</v>
      </c>
      <c r="C89" s="56" t="e">
        <f t="shared" si="2"/>
        <v>#REF!</v>
      </c>
      <c r="D89" s="56" t="e">
        <f t="shared" si="2"/>
        <v>#REF!</v>
      </c>
      <c r="E89" s="5"/>
    </row>
    <row r="90" spans="1:5" ht="25.5" hidden="1" x14ac:dyDescent="0.2">
      <c r="A90" s="72">
        <v>1006</v>
      </c>
      <c r="B90" s="46" t="str">
        <f>Ведом!B139</f>
        <v>Предоставление субсидий бюджетным, автономным учреждениям и иным некоммерческим организациям</v>
      </c>
      <c r="C90" s="56" t="e">
        <f>#REF!</f>
        <v>#REF!</v>
      </c>
      <c r="D90" s="56" t="e">
        <f>#REF!</f>
        <v>#REF!</v>
      </c>
      <c r="E90" s="5"/>
    </row>
    <row r="91" spans="1:5" x14ac:dyDescent="0.2">
      <c r="A91" s="49" t="s">
        <v>28</v>
      </c>
      <c r="B91" s="71" t="s">
        <v>92</v>
      </c>
      <c r="C91" s="24">
        <f>C92</f>
        <v>5285.2800000000007</v>
      </c>
      <c r="D91" s="24">
        <f>D92</f>
        <v>0</v>
      </c>
      <c r="E91" s="5"/>
    </row>
    <row r="92" spans="1:5" s="28" customFormat="1" x14ac:dyDescent="0.2">
      <c r="A92" s="50">
        <v>1101</v>
      </c>
      <c r="B92" s="46" t="s">
        <v>93</v>
      </c>
      <c r="C92" s="56">
        <f>Ведом!F145</f>
        <v>5285.2800000000007</v>
      </c>
      <c r="D92" s="56">
        <f>Ведом!G145</f>
        <v>0</v>
      </c>
      <c r="E92" s="5"/>
    </row>
    <row r="93" spans="1:5" x14ac:dyDescent="0.2">
      <c r="A93" s="49">
        <v>1200</v>
      </c>
      <c r="B93" s="71" t="s">
        <v>113</v>
      </c>
      <c r="C93" s="24">
        <f>C94</f>
        <v>2813.0940000000001</v>
      </c>
      <c r="D93" s="24">
        <v>0</v>
      </c>
      <c r="E93" s="5"/>
    </row>
    <row r="94" spans="1:5" s="28" customFormat="1" x14ac:dyDescent="0.2">
      <c r="A94" s="50">
        <v>1202</v>
      </c>
      <c r="B94" s="46" t="s">
        <v>114</v>
      </c>
      <c r="C94" s="56">
        <f>Ведом!F367</f>
        <v>2813.0940000000001</v>
      </c>
      <c r="D94" s="56">
        <f>Ведом!G367</f>
        <v>0</v>
      </c>
      <c r="E94" s="5"/>
    </row>
    <row r="95" spans="1:5" x14ac:dyDescent="0.2">
      <c r="A95" s="49" t="s">
        <v>16</v>
      </c>
      <c r="B95" s="71" t="s">
        <v>170</v>
      </c>
      <c r="C95" s="24">
        <f>C96</f>
        <v>2946.2130000000002</v>
      </c>
      <c r="D95" s="24">
        <v>0</v>
      </c>
      <c r="E95" s="5"/>
    </row>
    <row r="96" spans="1:5" s="28" customFormat="1" x14ac:dyDescent="0.2">
      <c r="A96" s="50">
        <v>1301</v>
      </c>
      <c r="B96" s="46" t="s">
        <v>164</v>
      </c>
      <c r="C96" s="56">
        <f>Ведом!F47</f>
        <v>2946.2130000000002</v>
      </c>
      <c r="D96" s="56">
        <v>0</v>
      </c>
      <c r="E96" s="5"/>
    </row>
    <row r="97" spans="1:5" ht="25.5" x14ac:dyDescent="0.2">
      <c r="A97" s="49" t="s">
        <v>17</v>
      </c>
      <c r="B97" s="71" t="s">
        <v>171</v>
      </c>
      <c r="C97" s="24">
        <f>C98+C99</f>
        <v>35334.767999999996</v>
      </c>
      <c r="D97" s="24">
        <f>D98+D99</f>
        <v>384</v>
      </c>
      <c r="E97" s="5"/>
    </row>
    <row r="98" spans="1:5" s="28" customFormat="1" ht="25.5" x14ac:dyDescent="0.2">
      <c r="A98" s="50">
        <v>1401</v>
      </c>
      <c r="B98" s="46" t="s">
        <v>62</v>
      </c>
      <c r="C98" s="56">
        <f>Ведом!F51</f>
        <v>18268</v>
      </c>
      <c r="D98" s="56">
        <f>Ведом!G51</f>
        <v>384</v>
      </c>
      <c r="E98" s="5"/>
    </row>
    <row r="99" spans="1:5" s="28" customFormat="1" x14ac:dyDescent="0.2">
      <c r="A99" s="50">
        <v>1403</v>
      </c>
      <c r="B99" s="46" t="s">
        <v>163</v>
      </c>
      <c r="C99" s="56">
        <f>Ведом!F55</f>
        <v>17066.768</v>
      </c>
      <c r="D99" s="56">
        <f>Ведом!G55</f>
        <v>0</v>
      </c>
      <c r="E99" s="5"/>
    </row>
    <row r="100" spans="1:5" ht="12.75" customHeight="1" x14ac:dyDescent="0.2">
      <c r="A100" s="159" t="s">
        <v>8</v>
      </c>
      <c r="B100" s="160"/>
      <c r="C100" s="24">
        <f>C14+C30+C35+C40+C42+C54+C56+C91+C93+C95+C97</f>
        <v>365458.04399999994</v>
      </c>
      <c r="D100" s="24">
        <f>D14+D30+D35+D40+D42+D54+D56+D91+D93+D95+D97</f>
        <v>77183.222999999998</v>
      </c>
      <c r="E100" s="5" t="s">
        <v>198</v>
      </c>
    </row>
    <row r="101" spans="1:5" hidden="1" x14ac:dyDescent="0.2">
      <c r="A101" s="50">
        <v>0</v>
      </c>
      <c r="B101" s="46" t="s">
        <v>116</v>
      </c>
      <c r="C101" s="56">
        <v>0</v>
      </c>
      <c r="D101" s="56">
        <v>0</v>
      </c>
      <c r="E101" s="5"/>
    </row>
    <row r="102" spans="1:5" hidden="1" x14ac:dyDescent="0.2">
      <c r="A102" s="50">
        <v>0</v>
      </c>
      <c r="B102" s="46" t="s">
        <v>116</v>
      </c>
      <c r="C102" s="56">
        <v>0</v>
      </c>
      <c r="D102" s="56">
        <v>0</v>
      </c>
      <c r="E102" s="5"/>
    </row>
    <row r="103" spans="1:5" hidden="1" x14ac:dyDescent="0.2">
      <c r="A103" s="50">
        <v>0</v>
      </c>
      <c r="B103" s="46" t="s">
        <v>116</v>
      </c>
      <c r="C103" s="56">
        <v>0</v>
      </c>
      <c r="D103" s="56">
        <v>0</v>
      </c>
      <c r="E103" s="5"/>
    </row>
    <row r="104" spans="1:5" hidden="1" x14ac:dyDescent="0.2">
      <c r="A104" s="50">
        <v>0</v>
      </c>
      <c r="B104" s="46" t="s">
        <v>116</v>
      </c>
      <c r="C104" s="56">
        <v>0</v>
      </c>
      <c r="D104" s="56">
        <v>0</v>
      </c>
      <c r="E104" s="5"/>
    </row>
    <row r="105" spans="1:5" hidden="1" x14ac:dyDescent="0.2">
      <c r="A105" s="50">
        <v>0</v>
      </c>
      <c r="B105" s="46" t="s">
        <v>116</v>
      </c>
      <c r="C105" s="56">
        <v>0</v>
      </c>
      <c r="D105" s="56">
        <v>0</v>
      </c>
      <c r="E105" s="5"/>
    </row>
    <row r="106" spans="1:5" hidden="1" x14ac:dyDescent="0.2">
      <c r="A106" s="50">
        <v>0</v>
      </c>
      <c r="B106" s="46" t="s">
        <v>116</v>
      </c>
      <c r="C106" s="56">
        <v>0</v>
      </c>
      <c r="D106" s="56">
        <v>0</v>
      </c>
      <c r="E106" s="5"/>
    </row>
    <row r="107" spans="1:5" hidden="1" x14ac:dyDescent="0.2">
      <c r="A107" s="50">
        <v>0</v>
      </c>
      <c r="B107" s="46" t="s">
        <v>116</v>
      </c>
      <c r="C107" s="56">
        <v>0</v>
      </c>
      <c r="D107" s="56">
        <v>0</v>
      </c>
      <c r="E107" s="5"/>
    </row>
    <row r="108" spans="1:5" hidden="1" x14ac:dyDescent="0.2">
      <c r="A108" s="50">
        <v>0</v>
      </c>
      <c r="B108" s="46" t="s">
        <v>116</v>
      </c>
      <c r="C108" s="56">
        <v>0</v>
      </c>
      <c r="D108" s="56">
        <v>0</v>
      </c>
      <c r="E108" s="5"/>
    </row>
    <row r="109" spans="1:5" hidden="1" x14ac:dyDescent="0.2">
      <c r="A109" s="50">
        <v>0</v>
      </c>
      <c r="B109" s="46" t="s">
        <v>116</v>
      </c>
      <c r="C109" s="56">
        <v>0</v>
      </c>
      <c r="D109" s="56">
        <v>0</v>
      </c>
      <c r="E109" s="5"/>
    </row>
    <row r="110" spans="1:5" hidden="1" x14ac:dyDescent="0.2">
      <c r="A110" s="50">
        <v>0</v>
      </c>
      <c r="B110" s="46" t="s">
        <v>116</v>
      </c>
      <c r="C110" s="56">
        <v>0</v>
      </c>
      <c r="D110" s="56">
        <v>0</v>
      </c>
      <c r="E110" s="5"/>
    </row>
    <row r="111" spans="1:5" hidden="1" x14ac:dyDescent="0.2">
      <c r="A111" s="50">
        <v>0</v>
      </c>
      <c r="B111" s="46" t="s">
        <v>116</v>
      </c>
      <c r="C111" s="56">
        <v>0</v>
      </c>
      <c r="D111" s="56">
        <v>0</v>
      </c>
      <c r="E111" s="5"/>
    </row>
    <row r="112" spans="1:5" x14ac:dyDescent="0.2">
      <c r="C112" s="75"/>
    </row>
    <row r="114" spans="1:11" s="12" customFormat="1" ht="71.650000000000006" customHeight="1" x14ac:dyDescent="0.2">
      <c r="A114" s="76"/>
      <c r="B114" s="77"/>
      <c r="C114" s="78"/>
      <c r="D114" s="79"/>
      <c r="E114" s="80"/>
      <c r="G114" s="6"/>
      <c r="K114" s="6"/>
    </row>
    <row r="115" spans="1:11" s="12" customFormat="1" x14ac:dyDescent="0.2">
      <c r="A115" s="76"/>
      <c r="B115" s="77"/>
      <c r="C115" s="78"/>
      <c r="D115" s="79"/>
      <c r="E115" s="80"/>
      <c r="G115" s="6"/>
      <c r="K115" s="6"/>
    </row>
    <row r="116" spans="1:11" s="12" customFormat="1" x14ac:dyDescent="0.2">
      <c r="A116" s="76"/>
      <c r="B116" s="77"/>
      <c r="C116" s="78"/>
      <c r="D116" s="79"/>
      <c r="E116" s="80"/>
      <c r="G116" s="6"/>
    </row>
    <row r="117" spans="1:11" s="12" customFormat="1" x14ac:dyDescent="0.2">
      <c r="A117" s="76"/>
      <c r="B117" s="77"/>
      <c r="C117" s="78"/>
      <c r="D117" s="79"/>
      <c r="E117" s="80"/>
      <c r="G117" s="6"/>
    </row>
    <row r="118" spans="1:11" s="12" customFormat="1" x14ac:dyDescent="0.2">
      <c r="A118" s="76"/>
      <c r="B118" s="77"/>
      <c r="C118" s="78"/>
      <c r="D118" s="79"/>
      <c r="E118" s="80"/>
    </row>
    <row r="119" spans="1:11" x14ac:dyDescent="0.2">
      <c r="B119" s="81"/>
      <c r="G119" s="12"/>
      <c r="K119" s="12"/>
    </row>
    <row r="120" spans="1:11" x14ac:dyDescent="0.2">
      <c r="B120" s="81"/>
      <c r="G120" s="12"/>
      <c r="K120" s="12"/>
    </row>
    <row r="121" spans="1:11" x14ac:dyDescent="0.2">
      <c r="B121" s="81"/>
      <c r="G121" s="12"/>
    </row>
    <row r="122" spans="1:11" x14ac:dyDescent="0.2">
      <c r="G122" s="12"/>
    </row>
  </sheetData>
  <sheetProtection selectLockedCells="1" selectUnlockedCells="1"/>
  <mergeCells count="6">
    <mergeCell ref="A1:E1"/>
    <mergeCell ref="A100:B100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49"/>
  <sheetViews>
    <sheetView view="pageBreakPreview" topLeftCell="A2" zoomScaleSheetLayoutView="100" workbookViewId="0">
      <selection activeCell="H12" sqref="H12"/>
    </sheetView>
  </sheetViews>
  <sheetFormatPr defaultColWidth="9.140625" defaultRowHeight="12.75" x14ac:dyDescent="0.2"/>
  <cols>
    <col min="1" max="1" width="82.140625" style="22" customWidth="1"/>
    <col min="2" max="2" width="14.85546875" style="22" customWidth="1"/>
    <col min="3" max="3" width="11" style="22" customWidth="1"/>
    <col min="4" max="4" width="12.28515625" style="62" customWidth="1"/>
    <col min="5" max="5" width="14.7109375" style="23" customWidth="1"/>
    <col min="6" max="6" width="2" style="29" customWidth="1"/>
    <col min="7" max="7" width="14.7109375" style="7" customWidth="1"/>
    <col min="8" max="8" width="20.5703125" style="7" customWidth="1"/>
    <col min="9" max="10" width="9.140625" style="7"/>
    <col min="11" max="11" width="9.7109375" style="7" bestFit="1" customWidth="1"/>
    <col min="12" max="16384" width="9.140625" style="7"/>
  </cols>
  <sheetData>
    <row r="1" spans="1:11" hidden="1" x14ac:dyDescent="0.2">
      <c r="A1" s="168"/>
      <c r="B1" s="168"/>
      <c r="C1" s="168"/>
      <c r="D1" s="168"/>
      <c r="E1" s="168"/>
      <c r="F1" s="168"/>
    </row>
    <row r="2" spans="1:11" ht="25.5" customHeight="1" x14ac:dyDescent="0.2">
      <c r="A2" s="175" t="s">
        <v>233</v>
      </c>
      <c r="B2" s="175"/>
      <c r="C2" s="175"/>
      <c r="D2" s="175"/>
      <c r="E2" s="175"/>
      <c r="F2" s="175"/>
    </row>
    <row r="3" spans="1:11" s="8" customFormat="1" ht="14.25" x14ac:dyDescent="0.2">
      <c r="A3" s="17" t="s">
        <v>229</v>
      </c>
      <c r="B3" s="17"/>
      <c r="C3" s="17"/>
      <c r="D3" s="17"/>
      <c r="E3" s="17" t="s">
        <v>197</v>
      </c>
      <c r="F3" s="16"/>
    </row>
    <row r="4" spans="1:11" s="1" customFormat="1" ht="14.25" x14ac:dyDescent="0.2">
      <c r="A4" s="17"/>
      <c r="B4" s="17"/>
      <c r="C4" s="17"/>
      <c r="D4" s="17"/>
      <c r="E4" s="18" t="s">
        <v>0</v>
      </c>
      <c r="F4" s="82"/>
      <c r="G4" s="2"/>
    </row>
    <row r="5" spans="1:11" s="1" customFormat="1" ht="14.25" x14ac:dyDescent="0.2">
      <c r="A5" s="17"/>
      <c r="B5" s="17"/>
      <c r="C5" s="17"/>
      <c r="D5" s="17"/>
      <c r="E5" s="18" t="s">
        <v>122</v>
      </c>
      <c r="F5" s="82"/>
      <c r="G5" s="2"/>
    </row>
    <row r="6" spans="1:11" s="1" customFormat="1" ht="14.25" x14ac:dyDescent="0.2">
      <c r="A6" s="17"/>
      <c r="B6" s="17"/>
      <c r="C6" s="17"/>
      <c r="D6" s="17"/>
      <c r="E6" s="18" t="s">
        <v>121</v>
      </c>
      <c r="F6" s="82"/>
      <c r="G6" s="2"/>
    </row>
    <row r="7" spans="1:11" s="1" customFormat="1" ht="14.25" x14ac:dyDescent="0.2">
      <c r="A7" s="16"/>
      <c r="B7" s="16"/>
      <c r="C7" s="16"/>
      <c r="D7" s="16"/>
      <c r="E7" s="63" t="s">
        <v>188</v>
      </c>
      <c r="F7" s="82"/>
      <c r="G7" s="2"/>
    </row>
    <row r="8" spans="1:11" s="1" customFormat="1" ht="8.65" customHeight="1" x14ac:dyDescent="0.2">
      <c r="A8" s="63"/>
      <c r="B8" s="63"/>
      <c r="C8" s="63"/>
      <c r="D8" s="63"/>
      <c r="E8" s="63"/>
      <c r="F8" s="82"/>
      <c r="G8" s="2"/>
    </row>
    <row r="9" spans="1:11" s="8" customFormat="1" ht="28.15" customHeight="1" x14ac:dyDescent="0.2">
      <c r="A9" s="169" t="s">
        <v>189</v>
      </c>
      <c r="B9" s="169"/>
      <c r="C9" s="169"/>
      <c r="D9" s="169"/>
      <c r="E9" s="169"/>
      <c r="F9" s="16"/>
    </row>
    <row r="10" spans="1:11" s="8" customFormat="1" ht="14.25" x14ac:dyDescent="0.2">
      <c r="A10" s="47"/>
      <c r="B10" s="47"/>
      <c r="C10" s="47"/>
      <c r="D10" s="47"/>
      <c r="E10" s="16"/>
      <c r="F10" s="16"/>
    </row>
    <row r="11" spans="1:11" s="8" customFormat="1" ht="14.25" customHeight="1" x14ac:dyDescent="0.2">
      <c r="A11" s="170" t="s">
        <v>10</v>
      </c>
      <c r="B11" s="173" t="s">
        <v>4</v>
      </c>
      <c r="C11" s="173" t="s">
        <v>5</v>
      </c>
      <c r="D11" s="171" t="s">
        <v>160</v>
      </c>
      <c r="E11" s="172"/>
      <c r="F11" s="16"/>
    </row>
    <row r="12" spans="1:11" s="8" customFormat="1" ht="114" customHeight="1" x14ac:dyDescent="0.2">
      <c r="A12" s="170"/>
      <c r="B12" s="174"/>
      <c r="C12" s="174"/>
      <c r="D12" s="64" t="s">
        <v>6</v>
      </c>
      <c r="E12" s="19" t="s">
        <v>175</v>
      </c>
      <c r="F12" s="16"/>
    </row>
    <row r="13" spans="1:11" ht="25.5" x14ac:dyDescent="0.2">
      <c r="A13" s="40" t="s">
        <v>213</v>
      </c>
      <c r="B13" s="40" t="str">
        <f>Ведом!D17</f>
        <v>0100000000</v>
      </c>
      <c r="C13" s="40"/>
      <c r="D13" s="41">
        <f>D14+D16+D23+D18+D21</f>
        <v>56765.850999999995</v>
      </c>
      <c r="E13" s="41">
        <f>E14+E16+E23+E18+E21</f>
        <v>384</v>
      </c>
      <c r="F13" s="62"/>
      <c r="G13" s="39"/>
      <c r="H13" s="39"/>
      <c r="K13" s="39"/>
    </row>
    <row r="14" spans="1:11" ht="38.25" x14ac:dyDescent="0.2">
      <c r="A14" s="11" t="s">
        <v>46</v>
      </c>
      <c r="B14" s="11" t="s">
        <v>12</v>
      </c>
      <c r="C14" s="11">
        <v>100</v>
      </c>
      <c r="D14" s="30">
        <f>D15</f>
        <v>17919.71</v>
      </c>
      <c r="E14" s="30"/>
      <c r="H14" s="39"/>
    </row>
    <row r="15" spans="1:11" x14ac:dyDescent="0.2">
      <c r="A15" s="11" t="s">
        <v>47</v>
      </c>
      <c r="B15" s="11" t="s">
        <v>12</v>
      </c>
      <c r="C15" s="11">
        <v>120</v>
      </c>
      <c r="D15" s="30">
        <f>Ведом!F19+Ведом!F29</f>
        <v>17919.71</v>
      </c>
      <c r="E15" s="30"/>
      <c r="H15" s="39"/>
    </row>
    <row r="16" spans="1:11" x14ac:dyDescent="0.2">
      <c r="A16" s="26" t="s">
        <v>48</v>
      </c>
      <c r="B16" s="11" t="s">
        <v>12</v>
      </c>
      <c r="C16" s="11">
        <v>200</v>
      </c>
      <c r="D16" s="30">
        <f>D17</f>
        <v>534.62199999999996</v>
      </c>
      <c r="E16" s="30"/>
      <c r="H16" s="39"/>
    </row>
    <row r="17" spans="1:11" x14ac:dyDescent="0.2">
      <c r="A17" s="11" t="s">
        <v>49</v>
      </c>
      <c r="B17" s="11" t="s">
        <v>12</v>
      </c>
      <c r="C17" s="11">
        <v>240</v>
      </c>
      <c r="D17" s="30">
        <f>Ведом!F21+Ведом!F31+Ведом!F37</f>
        <v>534.62199999999996</v>
      </c>
      <c r="E17" s="30"/>
      <c r="H17" s="39"/>
    </row>
    <row r="18" spans="1:11" x14ac:dyDescent="0.2">
      <c r="A18" s="11" t="s">
        <v>57</v>
      </c>
      <c r="B18" s="11" t="s">
        <v>12</v>
      </c>
      <c r="C18" s="11">
        <v>500</v>
      </c>
      <c r="D18" s="30">
        <f>D19+D20</f>
        <v>35334.767999999996</v>
      </c>
      <c r="E18" s="30">
        <f>E19+E20</f>
        <v>384</v>
      </c>
      <c r="H18" s="39"/>
    </row>
    <row r="19" spans="1:11" x14ac:dyDescent="0.2">
      <c r="A19" s="11" t="s">
        <v>63</v>
      </c>
      <c r="B19" s="11" t="s">
        <v>12</v>
      </c>
      <c r="C19" s="11">
        <v>510</v>
      </c>
      <c r="D19" s="30">
        <f>Ведом!F54</f>
        <v>18268</v>
      </c>
      <c r="E19" s="30">
        <f>Ведом!G54+Ведом!G58</f>
        <v>384</v>
      </c>
      <c r="H19" s="39"/>
    </row>
    <row r="20" spans="1:11" x14ac:dyDescent="0.2">
      <c r="A20" s="11" t="s">
        <v>58</v>
      </c>
      <c r="B20" s="11" t="s">
        <v>12</v>
      </c>
      <c r="C20" s="11">
        <v>540</v>
      </c>
      <c r="D20" s="30">
        <f>Ведом!F46+Ведом!F58</f>
        <v>17066.768</v>
      </c>
      <c r="E20" s="30"/>
      <c r="H20" s="39"/>
    </row>
    <row r="21" spans="1:11" x14ac:dyDescent="0.2">
      <c r="A21" s="11" t="s">
        <v>60</v>
      </c>
      <c r="B21" s="11" t="s">
        <v>12</v>
      </c>
      <c r="C21" s="11">
        <v>700</v>
      </c>
      <c r="D21" s="30">
        <f>D22</f>
        <v>2946.2130000000002</v>
      </c>
      <c r="E21" s="30"/>
      <c r="H21" s="39"/>
    </row>
    <row r="22" spans="1:11" x14ac:dyDescent="0.2">
      <c r="A22" s="11" t="s">
        <v>61</v>
      </c>
      <c r="B22" s="11" t="s">
        <v>12</v>
      </c>
      <c r="C22" s="11">
        <v>730</v>
      </c>
      <c r="D22" s="30">
        <f>Ведом!F50</f>
        <v>2946.2130000000002</v>
      </c>
      <c r="E22" s="30"/>
      <c r="H22" s="39"/>
    </row>
    <row r="23" spans="1:11" x14ac:dyDescent="0.2">
      <c r="A23" s="11" t="s">
        <v>50</v>
      </c>
      <c r="B23" s="11" t="s">
        <v>12</v>
      </c>
      <c r="C23" s="11">
        <v>800</v>
      </c>
      <c r="D23" s="30">
        <f>D24</f>
        <v>30.538</v>
      </c>
      <c r="E23" s="30"/>
      <c r="H23" s="39"/>
    </row>
    <row r="24" spans="1:11" x14ac:dyDescent="0.2">
      <c r="A24" s="11" t="s">
        <v>51</v>
      </c>
      <c r="B24" s="11" t="s">
        <v>12</v>
      </c>
      <c r="C24" s="11">
        <v>850</v>
      </c>
      <c r="D24" s="30">
        <f>Ведом!F33</f>
        <v>30.538</v>
      </c>
      <c r="E24" s="30"/>
      <c r="H24" s="39"/>
    </row>
    <row r="25" spans="1:11" ht="25.5" x14ac:dyDescent="0.2">
      <c r="A25" s="40" t="s">
        <v>201</v>
      </c>
      <c r="B25" s="40" t="str">
        <f>Ведом!D61</f>
        <v>0200000000</v>
      </c>
      <c r="C25" s="40"/>
      <c r="D25" s="41">
        <f>D26+D28+D32+D34+D30</f>
        <v>29645.432999999997</v>
      </c>
      <c r="E25" s="41">
        <f>E26+E28+E32+E34+E30</f>
        <v>23430.686999999998</v>
      </c>
      <c r="G25" s="60"/>
      <c r="H25" s="39"/>
      <c r="K25" s="39"/>
    </row>
    <row r="26" spans="1:11" ht="38.25" x14ac:dyDescent="0.2">
      <c r="A26" s="11" t="s">
        <v>46</v>
      </c>
      <c r="B26" s="11" t="s">
        <v>19</v>
      </c>
      <c r="C26" s="11">
        <v>100</v>
      </c>
      <c r="D26" s="30">
        <f>D27</f>
        <v>2739.16</v>
      </c>
      <c r="E26" s="30"/>
      <c r="H26" s="39"/>
    </row>
    <row r="27" spans="1:11" x14ac:dyDescent="0.2">
      <c r="A27" s="11" t="s">
        <v>47</v>
      </c>
      <c r="B27" s="11" t="s">
        <v>19</v>
      </c>
      <c r="C27" s="11">
        <v>120</v>
      </c>
      <c r="D27" s="30">
        <f>Ведом!F63</f>
        <v>2739.16</v>
      </c>
      <c r="E27" s="30"/>
      <c r="H27" s="39"/>
    </row>
    <row r="28" spans="1:11" x14ac:dyDescent="0.2">
      <c r="A28" s="26" t="s">
        <v>48</v>
      </c>
      <c r="B28" s="11" t="s">
        <v>19</v>
      </c>
      <c r="C28" s="11">
        <v>200</v>
      </c>
      <c r="D28" s="30">
        <f>D29</f>
        <v>3509.0349999999999</v>
      </c>
      <c r="E28" s="30">
        <f>E29</f>
        <v>1161.817</v>
      </c>
      <c r="H28" s="39"/>
    </row>
    <row r="29" spans="1:11" x14ac:dyDescent="0.2">
      <c r="A29" s="11" t="s">
        <v>49</v>
      </c>
      <c r="B29" s="11" t="s">
        <v>19</v>
      </c>
      <c r="C29" s="11">
        <v>240</v>
      </c>
      <c r="D29" s="30">
        <f>Ведом!F65+Ведом!F97+Ведом!F83+Ведом!F105</f>
        <v>3509.0349999999999</v>
      </c>
      <c r="E29" s="30">
        <f>Ведом!G65+Ведом!G97+Ведом!G83+Ведом!G105</f>
        <v>1161.817</v>
      </c>
      <c r="H29" s="39"/>
    </row>
    <row r="30" spans="1:11" x14ac:dyDescent="0.2">
      <c r="A30" s="11" t="s">
        <v>85</v>
      </c>
      <c r="B30" s="11" t="s">
        <v>19</v>
      </c>
      <c r="C30" s="11">
        <v>300</v>
      </c>
      <c r="D30" s="30">
        <f>D31</f>
        <v>4866.1009999999997</v>
      </c>
      <c r="E30" s="30">
        <f>E31</f>
        <v>4866.1009999999997</v>
      </c>
      <c r="H30" s="39"/>
    </row>
    <row r="31" spans="1:11" x14ac:dyDescent="0.2">
      <c r="A31" s="11" t="s">
        <v>86</v>
      </c>
      <c r="B31" s="11" t="s">
        <v>19</v>
      </c>
      <c r="C31" s="11">
        <v>320</v>
      </c>
      <c r="D31" s="30">
        <f>Ведом!F130+Ведом!F120</f>
        <v>4866.1009999999997</v>
      </c>
      <c r="E31" s="30">
        <f>Ведом!G130+Ведом!G120</f>
        <v>4866.1009999999997</v>
      </c>
      <c r="H31" s="39"/>
    </row>
    <row r="32" spans="1:11" x14ac:dyDescent="0.2">
      <c r="A32" s="11" t="s">
        <v>89</v>
      </c>
      <c r="B32" s="11" t="s">
        <v>19</v>
      </c>
      <c r="C32" s="11">
        <v>400</v>
      </c>
      <c r="D32" s="30">
        <f>D33</f>
        <v>17402.769</v>
      </c>
      <c r="E32" s="30">
        <f>E33</f>
        <v>17402.769</v>
      </c>
      <c r="H32" s="39"/>
    </row>
    <row r="33" spans="1:11" x14ac:dyDescent="0.2">
      <c r="A33" s="11" t="s">
        <v>134</v>
      </c>
      <c r="B33" s="11" t="s">
        <v>19</v>
      </c>
      <c r="C33" s="11">
        <v>410</v>
      </c>
      <c r="D33" s="30">
        <f>Ведом!F132</f>
        <v>17402.769</v>
      </c>
      <c r="E33" s="30">
        <f>Ведом!G132</f>
        <v>17402.769</v>
      </c>
      <c r="H33" s="39"/>
    </row>
    <row r="34" spans="1:11" x14ac:dyDescent="0.2">
      <c r="A34" s="11" t="s">
        <v>50</v>
      </c>
      <c r="B34" s="11" t="s">
        <v>19</v>
      </c>
      <c r="C34" s="11">
        <v>800</v>
      </c>
      <c r="D34" s="30">
        <f>D35</f>
        <v>1128.3679999999999</v>
      </c>
      <c r="E34" s="30"/>
      <c r="H34" s="39"/>
    </row>
    <row r="35" spans="1:11" x14ac:dyDescent="0.2">
      <c r="A35" s="11" t="s">
        <v>51</v>
      </c>
      <c r="B35" s="11" t="s">
        <v>19</v>
      </c>
      <c r="C35" s="11">
        <v>850</v>
      </c>
      <c r="D35" s="30">
        <f>Ведом!F67</f>
        <v>1128.3679999999999</v>
      </c>
      <c r="E35" s="30"/>
      <c r="H35" s="39"/>
    </row>
    <row r="36" spans="1:11" ht="38.25" customHeight="1" x14ac:dyDescent="0.2">
      <c r="A36" s="40" t="s">
        <v>206</v>
      </c>
      <c r="B36" s="40" t="str">
        <f>Ведом!D250</f>
        <v>0300000000</v>
      </c>
      <c r="C36" s="40"/>
      <c r="D36" s="41">
        <f>D37+D39+D41</f>
        <v>13996.745999999999</v>
      </c>
      <c r="E36" s="41">
        <f>E37+E39+E41</f>
        <v>10894.191999999999</v>
      </c>
      <c r="H36" s="89"/>
    </row>
    <row r="37" spans="1:11" ht="38.25" x14ac:dyDescent="0.2">
      <c r="A37" s="11" t="s">
        <v>46</v>
      </c>
      <c r="B37" s="11" t="s">
        <v>34</v>
      </c>
      <c r="C37" s="11">
        <v>100</v>
      </c>
      <c r="D37" s="30">
        <f>D38</f>
        <v>8581.482</v>
      </c>
      <c r="E37" s="30">
        <f>E38</f>
        <v>5538.8050000000003</v>
      </c>
      <c r="H37" s="39"/>
    </row>
    <row r="38" spans="1:11" x14ac:dyDescent="0.2">
      <c r="A38" s="11" t="s">
        <v>47</v>
      </c>
      <c r="B38" s="11" t="s">
        <v>34</v>
      </c>
      <c r="C38" s="11">
        <v>120</v>
      </c>
      <c r="D38" s="30">
        <f>Ведом!F257</f>
        <v>8581.482</v>
      </c>
      <c r="E38" s="30">
        <f>Ведом!G257</f>
        <v>5538.8050000000003</v>
      </c>
      <c r="H38" s="39"/>
    </row>
    <row r="39" spans="1:11" x14ac:dyDescent="0.2">
      <c r="A39" s="26" t="s">
        <v>48</v>
      </c>
      <c r="B39" s="11" t="s">
        <v>34</v>
      </c>
      <c r="C39" s="11">
        <v>200</v>
      </c>
      <c r="D39" s="30">
        <f>D40</f>
        <v>646.92999999999995</v>
      </c>
      <c r="E39" s="30">
        <f>E40</f>
        <v>587.053</v>
      </c>
      <c r="H39" s="39"/>
    </row>
    <row r="40" spans="1:11" x14ac:dyDescent="0.2">
      <c r="A40" s="11" t="s">
        <v>49</v>
      </c>
      <c r="B40" s="11" t="s">
        <v>34</v>
      </c>
      <c r="C40" s="11">
        <v>240</v>
      </c>
      <c r="D40" s="30">
        <f>Ведом!F259</f>
        <v>646.92999999999995</v>
      </c>
      <c r="E40" s="30">
        <f>Ведом!G259</f>
        <v>587.053</v>
      </c>
      <c r="H40" s="39"/>
    </row>
    <row r="41" spans="1:11" x14ac:dyDescent="0.2">
      <c r="A41" s="11" t="s">
        <v>50</v>
      </c>
      <c r="B41" s="11" t="s">
        <v>34</v>
      </c>
      <c r="C41" s="11">
        <v>800</v>
      </c>
      <c r="D41" s="30">
        <f>D42</f>
        <v>4768.3339999999998</v>
      </c>
      <c r="E41" s="30">
        <f>E42</f>
        <v>4768.3339999999998</v>
      </c>
      <c r="H41" s="39"/>
    </row>
    <row r="42" spans="1:11" ht="25.5" x14ac:dyDescent="0.2">
      <c r="A42" s="11" t="s">
        <v>104</v>
      </c>
      <c r="B42" s="11" t="s">
        <v>34</v>
      </c>
      <c r="C42" s="11">
        <v>810</v>
      </c>
      <c r="D42" s="30">
        <f>Ведом!F274</f>
        <v>4768.3339999999998</v>
      </c>
      <c r="E42" s="30">
        <f>Ведом!G274</f>
        <v>4768.3339999999998</v>
      </c>
      <c r="H42" s="39"/>
    </row>
    <row r="43" spans="1:11" ht="51" x14ac:dyDescent="0.2">
      <c r="A43" s="40" t="s">
        <v>214</v>
      </c>
      <c r="B43" s="40" t="str">
        <f>Ведом!D68</f>
        <v>0400000000</v>
      </c>
      <c r="C43" s="44"/>
      <c r="D43" s="55">
        <f>D44</f>
        <v>24870.809000000001</v>
      </c>
      <c r="E43" s="55"/>
      <c r="H43" s="39"/>
      <c r="K43" s="89"/>
    </row>
    <row r="44" spans="1:11" ht="25.5" x14ac:dyDescent="0.2">
      <c r="A44" s="11" t="s">
        <v>69</v>
      </c>
      <c r="B44" s="11" t="s">
        <v>20</v>
      </c>
      <c r="C44" s="45">
        <v>600</v>
      </c>
      <c r="D44" s="10">
        <f>D45</f>
        <v>24870.809000000001</v>
      </c>
      <c r="E44" s="10"/>
      <c r="H44" s="39"/>
    </row>
    <row r="45" spans="1:11" x14ac:dyDescent="0.2">
      <c r="A45" s="11" t="s">
        <v>70</v>
      </c>
      <c r="B45" s="11" t="s">
        <v>20</v>
      </c>
      <c r="C45" s="45">
        <v>620</v>
      </c>
      <c r="D45" s="10">
        <f>Ведом!F70</f>
        <v>24870.809000000001</v>
      </c>
      <c r="E45" s="10"/>
      <c r="H45" s="39"/>
    </row>
    <row r="46" spans="1:11" ht="25.5" x14ac:dyDescent="0.2">
      <c r="A46" s="40" t="s">
        <v>223</v>
      </c>
      <c r="B46" s="40" t="str">
        <f>Ведом!D107</f>
        <v>0500000000</v>
      </c>
      <c r="C46" s="40"/>
      <c r="D46" s="15">
        <f>D47</f>
        <v>52241.453999999998</v>
      </c>
      <c r="E46" s="15">
        <f>E47</f>
        <v>397.81099999999998</v>
      </c>
      <c r="G46" s="60"/>
      <c r="H46" s="39"/>
      <c r="J46" s="60"/>
      <c r="K46" s="39"/>
    </row>
    <row r="47" spans="1:11" ht="25.5" x14ac:dyDescent="0.2">
      <c r="A47" s="11" t="s">
        <v>69</v>
      </c>
      <c r="B47" s="11" t="s">
        <v>24</v>
      </c>
      <c r="C47" s="13">
        <v>600</v>
      </c>
      <c r="D47" s="37">
        <f>D48</f>
        <v>52241.453999999998</v>
      </c>
      <c r="E47" s="37">
        <f>E48</f>
        <v>397.81099999999998</v>
      </c>
      <c r="H47" s="39"/>
    </row>
    <row r="48" spans="1:11" x14ac:dyDescent="0.2">
      <c r="A48" s="11" t="s">
        <v>70</v>
      </c>
      <c r="B48" s="11" t="s">
        <v>24</v>
      </c>
      <c r="C48" s="13">
        <v>620</v>
      </c>
      <c r="D48" s="37">
        <f>Ведом!F109+Ведом!F113+Ведом!F153+Ведом!F339</f>
        <v>52241.453999999998</v>
      </c>
      <c r="E48" s="37">
        <f>Ведом!G109+Ведом!G113+Ведом!G153+Ведом!G339</f>
        <v>397.81099999999998</v>
      </c>
      <c r="H48" s="39"/>
    </row>
    <row r="49" spans="1:11" ht="36.75" customHeight="1" x14ac:dyDescent="0.2">
      <c r="A49" s="40" t="s">
        <v>221</v>
      </c>
      <c r="B49" s="40" t="str">
        <f>Ведом!D331</f>
        <v>0600000000</v>
      </c>
      <c r="C49" s="40"/>
      <c r="D49" s="41">
        <f>D50</f>
        <v>82388.653999999995</v>
      </c>
      <c r="E49" s="41">
        <f>E50</f>
        <v>23551.186000000002</v>
      </c>
      <c r="H49" s="39"/>
      <c r="K49" s="89"/>
    </row>
    <row r="50" spans="1:11" ht="25.5" x14ac:dyDescent="0.2">
      <c r="A50" s="11" t="s">
        <v>69</v>
      </c>
      <c r="B50" s="11" t="s">
        <v>38</v>
      </c>
      <c r="C50" s="11">
        <v>600</v>
      </c>
      <c r="D50" s="30">
        <f>D51</f>
        <v>82388.653999999995</v>
      </c>
      <c r="E50" s="30">
        <f>E51</f>
        <v>23551.186000000002</v>
      </c>
      <c r="H50" s="39"/>
    </row>
    <row r="51" spans="1:11" x14ac:dyDescent="0.2">
      <c r="A51" s="11" t="s">
        <v>70</v>
      </c>
      <c r="B51" s="11" t="s">
        <v>38</v>
      </c>
      <c r="C51" s="11">
        <v>620</v>
      </c>
      <c r="D51" s="30">
        <f>Ведом!F323+Ведом!F333+Ведом!F341+Ведом!F353</f>
        <v>82388.653999999995</v>
      </c>
      <c r="E51" s="30">
        <f>Ведом!G323+Ведом!G333+Ведом!G341+Ведом!G353</f>
        <v>23551.186000000002</v>
      </c>
      <c r="H51" s="39"/>
      <c r="J51" s="60"/>
    </row>
    <row r="52" spans="1:11" ht="25.5" x14ac:dyDescent="0.2">
      <c r="A52" s="40" t="s">
        <v>222</v>
      </c>
      <c r="B52" s="40" t="str">
        <f>Ведом!D368</f>
        <v>0700000000</v>
      </c>
      <c r="C52" s="40"/>
      <c r="D52" s="41">
        <f>D53</f>
        <v>2813.0940000000001</v>
      </c>
      <c r="E52" s="41"/>
      <c r="G52" s="60"/>
      <c r="H52" s="39"/>
    </row>
    <row r="53" spans="1:11" ht="25.5" x14ac:dyDescent="0.2">
      <c r="A53" s="11" t="s">
        <v>69</v>
      </c>
      <c r="B53" s="101" t="s">
        <v>41</v>
      </c>
      <c r="C53" s="11">
        <v>600</v>
      </c>
      <c r="D53" s="30">
        <f>D54</f>
        <v>2813.0940000000001</v>
      </c>
      <c r="E53" s="30"/>
      <c r="H53" s="39"/>
    </row>
    <row r="54" spans="1:11" x14ac:dyDescent="0.2">
      <c r="A54" s="11" t="s">
        <v>70</v>
      </c>
      <c r="B54" s="11" t="s">
        <v>41</v>
      </c>
      <c r="C54" s="11">
        <v>620</v>
      </c>
      <c r="D54" s="30">
        <f>Ведом!F370</f>
        <v>2813.0940000000001</v>
      </c>
      <c r="E54" s="30"/>
      <c r="H54" s="39"/>
    </row>
    <row r="55" spans="1:11" ht="25.5" x14ac:dyDescent="0.2">
      <c r="A55" s="40" t="s">
        <v>220</v>
      </c>
      <c r="B55" s="40" t="str">
        <f>Ведом!D285</f>
        <v>0800000000</v>
      </c>
      <c r="C55" s="40"/>
      <c r="D55" s="41">
        <f>D57+D59</f>
        <v>16216.746999999999</v>
      </c>
      <c r="E55" s="41"/>
      <c r="H55" s="39"/>
      <c r="K55" s="89"/>
    </row>
    <row r="56" spans="1:11" x14ac:dyDescent="0.2">
      <c r="A56" s="11" t="s">
        <v>48</v>
      </c>
      <c r="B56" s="11" t="str">
        <f>B59</f>
        <v>0800000000</v>
      </c>
      <c r="C56" s="11">
        <v>200</v>
      </c>
      <c r="D56" s="30">
        <f>D57</f>
        <v>1E-3</v>
      </c>
      <c r="E56" s="30"/>
      <c r="H56" s="39"/>
      <c r="K56" s="89"/>
    </row>
    <row r="57" spans="1:11" x14ac:dyDescent="0.2">
      <c r="A57" s="11" t="s">
        <v>49</v>
      </c>
      <c r="B57" s="11" t="str">
        <f>B59</f>
        <v>0800000000</v>
      </c>
      <c r="C57" s="11">
        <v>240</v>
      </c>
      <c r="D57" s="30">
        <f>Ведом!F291</f>
        <v>1E-3</v>
      </c>
      <c r="E57" s="30"/>
      <c r="H57" s="39"/>
      <c r="K57" s="89"/>
    </row>
    <row r="58" spans="1:11" ht="25.5" x14ac:dyDescent="0.2">
      <c r="A58" s="11" t="s">
        <v>69</v>
      </c>
      <c r="B58" s="11" t="str">
        <f>B59</f>
        <v>0800000000</v>
      </c>
      <c r="C58" s="11">
        <v>600</v>
      </c>
      <c r="D58" s="30">
        <f>D59</f>
        <v>16216.745999999999</v>
      </c>
      <c r="E58" s="30"/>
      <c r="H58" s="39"/>
    </row>
    <row r="59" spans="1:11" x14ac:dyDescent="0.2">
      <c r="A59" s="11" t="s">
        <v>192</v>
      </c>
      <c r="B59" s="11" t="s">
        <v>36</v>
      </c>
      <c r="C59" s="11">
        <v>610</v>
      </c>
      <c r="D59" s="30">
        <f>Ведом!F297</f>
        <v>16216.745999999999</v>
      </c>
      <c r="E59" s="30"/>
      <c r="H59" s="39"/>
    </row>
    <row r="60" spans="1:11" ht="25.5" hidden="1" x14ac:dyDescent="0.2">
      <c r="A60" s="11" t="s">
        <v>133</v>
      </c>
      <c r="B60" s="11">
        <v>4400000000</v>
      </c>
      <c r="C60" s="11">
        <v>400</v>
      </c>
      <c r="D60" s="30" t="e">
        <f>D61</f>
        <v>#REF!</v>
      </c>
      <c r="E60" s="30" t="e">
        <f>E61</f>
        <v>#REF!</v>
      </c>
      <c r="H60" s="39"/>
    </row>
    <row r="61" spans="1:11" hidden="1" x14ac:dyDescent="0.2">
      <c r="A61" s="11" t="s">
        <v>134</v>
      </c>
      <c r="B61" s="11">
        <v>4400000000</v>
      </c>
      <c r="C61" s="11">
        <v>410</v>
      </c>
      <c r="D61" s="30" t="e">
        <f>Ведом!#REF!</f>
        <v>#REF!</v>
      </c>
      <c r="E61" s="30" t="e">
        <f>Ведом!#REF!</f>
        <v>#REF!</v>
      </c>
      <c r="H61" s="39"/>
    </row>
    <row r="62" spans="1:11" ht="25.5" x14ac:dyDescent="0.2">
      <c r="A62" s="40" t="s">
        <v>186</v>
      </c>
      <c r="B62" s="40" t="str">
        <f>Ведом!D125</f>
        <v>1000000000</v>
      </c>
      <c r="C62" s="40"/>
      <c r="D62" s="41">
        <f>D63</f>
        <v>1335.2850000000001</v>
      </c>
      <c r="E62" s="41">
        <f>E63</f>
        <v>861.07399999999996</v>
      </c>
      <c r="H62" s="39"/>
    </row>
    <row r="63" spans="1:11" x14ac:dyDescent="0.2">
      <c r="A63" s="11" t="s">
        <v>85</v>
      </c>
      <c r="B63" s="11" t="s">
        <v>27</v>
      </c>
      <c r="C63" s="11">
        <v>300</v>
      </c>
      <c r="D63" s="30">
        <f>D64</f>
        <v>1335.2850000000001</v>
      </c>
      <c r="E63" s="30">
        <f>E64</f>
        <v>861.07399999999996</v>
      </c>
      <c r="H63" s="39"/>
    </row>
    <row r="64" spans="1:11" x14ac:dyDescent="0.2">
      <c r="A64" s="11" t="s">
        <v>86</v>
      </c>
      <c r="B64" s="11" t="s">
        <v>27</v>
      </c>
      <c r="C64" s="11">
        <v>320</v>
      </c>
      <c r="D64" s="30">
        <f>Ведом!F127</f>
        <v>1335.2850000000001</v>
      </c>
      <c r="E64" s="30">
        <f>Ведом!G127</f>
        <v>861.07399999999996</v>
      </c>
      <c r="H64" s="39"/>
    </row>
    <row r="65" spans="1:11" ht="41.25" customHeight="1" x14ac:dyDescent="0.2">
      <c r="A65" s="40" t="s">
        <v>202</v>
      </c>
      <c r="B65" s="40" t="str">
        <f>Ведом!D77</f>
        <v>1100000000</v>
      </c>
      <c r="C65" s="40"/>
      <c r="D65" s="41">
        <f>D66</f>
        <v>392.76499999999999</v>
      </c>
      <c r="E65" s="41"/>
      <c r="H65" s="39"/>
    </row>
    <row r="66" spans="1:11" x14ac:dyDescent="0.2">
      <c r="A66" s="26" t="s">
        <v>48</v>
      </c>
      <c r="B66" s="11" t="s">
        <v>22</v>
      </c>
      <c r="C66" s="11">
        <v>200</v>
      </c>
      <c r="D66" s="30">
        <f>D67</f>
        <v>392.76499999999999</v>
      </c>
      <c r="E66" s="30"/>
      <c r="H66" s="39"/>
    </row>
    <row r="67" spans="1:11" x14ac:dyDescent="0.2">
      <c r="A67" s="11" t="s">
        <v>49</v>
      </c>
      <c r="B67" s="11" t="s">
        <v>22</v>
      </c>
      <c r="C67" s="11">
        <v>240</v>
      </c>
      <c r="D67" s="30">
        <f>Ведом!F79</f>
        <v>392.76499999999999</v>
      </c>
      <c r="E67" s="30"/>
      <c r="H67" s="39"/>
    </row>
    <row r="68" spans="1:11" ht="25.5" x14ac:dyDescent="0.2">
      <c r="A68" s="40" t="s">
        <v>216</v>
      </c>
      <c r="B68" s="40" t="str">
        <f>Ведом!D163</f>
        <v>1200000000</v>
      </c>
      <c r="C68" s="40"/>
      <c r="D68" s="41">
        <f>D69+D71+D73</f>
        <v>505.43500000000006</v>
      </c>
      <c r="E68" s="41">
        <f>E69+E71+E73</f>
        <v>484.43500000000006</v>
      </c>
      <c r="H68" s="39"/>
    </row>
    <row r="69" spans="1:11" ht="38.25" x14ac:dyDescent="0.2">
      <c r="A69" s="11" t="s">
        <v>46</v>
      </c>
      <c r="B69" s="11" t="s">
        <v>32</v>
      </c>
      <c r="C69" s="11">
        <v>100</v>
      </c>
      <c r="D69" s="31">
        <f>D70</f>
        <v>406.22</v>
      </c>
      <c r="E69" s="31">
        <f>E70</f>
        <v>406.22</v>
      </c>
      <c r="H69" s="39"/>
    </row>
    <row r="70" spans="1:11" x14ac:dyDescent="0.2">
      <c r="A70" s="11" t="s">
        <v>47</v>
      </c>
      <c r="B70" s="11" t="s">
        <v>32</v>
      </c>
      <c r="C70" s="11">
        <v>120</v>
      </c>
      <c r="D70" s="31">
        <f>Ведом!F165</f>
        <v>406.22</v>
      </c>
      <c r="E70" s="31">
        <f>Ведом!G165</f>
        <v>406.22</v>
      </c>
      <c r="H70" s="39"/>
    </row>
    <row r="71" spans="1:11" x14ac:dyDescent="0.2">
      <c r="A71" s="26" t="s">
        <v>48</v>
      </c>
      <c r="B71" s="11" t="s">
        <v>32</v>
      </c>
      <c r="C71" s="11">
        <v>200</v>
      </c>
      <c r="D71" s="31">
        <f>D72</f>
        <v>78.215000000000003</v>
      </c>
      <c r="E71" s="31">
        <f>E72</f>
        <v>78.215000000000003</v>
      </c>
      <c r="H71" s="39"/>
    </row>
    <row r="72" spans="1:11" x14ac:dyDescent="0.2">
      <c r="A72" s="11" t="s">
        <v>49</v>
      </c>
      <c r="B72" s="11" t="s">
        <v>32</v>
      </c>
      <c r="C72" s="11">
        <v>240</v>
      </c>
      <c r="D72" s="31">
        <f>Ведом!F167</f>
        <v>78.215000000000003</v>
      </c>
      <c r="E72" s="31">
        <f>Ведом!G167</f>
        <v>78.215000000000003</v>
      </c>
      <c r="H72" s="39"/>
    </row>
    <row r="73" spans="1:11" ht="25.5" x14ac:dyDescent="0.2">
      <c r="A73" s="11" t="s">
        <v>69</v>
      </c>
      <c r="B73" s="11" t="s">
        <v>32</v>
      </c>
      <c r="C73" s="11">
        <v>600</v>
      </c>
      <c r="D73" s="31">
        <f>D74</f>
        <v>21</v>
      </c>
      <c r="E73" s="31"/>
      <c r="H73" s="39"/>
    </row>
    <row r="74" spans="1:11" x14ac:dyDescent="0.2">
      <c r="A74" s="11" t="s">
        <v>192</v>
      </c>
      <c r="B74" s="11" t="s">
        <v>32</v>
      </c>
      <c r="C74" s="11">
        <v>610</v>
      </c>
      <c r="D74" s="31">
        <f>Ведом!F203</f>
        <v>21</v>
      </c>
      <c r="E74" s="31"/>
      <c r="H74" s="39"/>
    </row>
    <row r="75" spans="1:11" ht="38.25" x14ac:dyDescent="0.2">
      <c r="A75" s="40" t="s">
        <v>204</v>
      </c>
      <c r="B75" s="40">
        <v>1300000000</v>
      </c>
      <c r="C75" s="40"/>
      <c r="D75" s="38">
        <f>D76</f>
        <v>100</v>
      </c>
      <c r="E75" s="38"/>
      <c r="H75" s="39"/>
    </row>
    <row r="76" spans="1:11" x14ac:dyDescent="0.2">
      <c r="A76" s="11" t="s">
        <v>50</v>
      </c>
      <c r="B76" s="11">
        <v>1300000000</v>
      </c>
      <c r="C76" s="11">
        <v>800</v>
      </c>
      <c r="D76" s="31">
        <f>D77</f>
        <v>100</v>
      </c>
      <c r="E76" s="31"/>
      <c r="H76" s="39"/>
    </row>
    <row r="77" spans="1:11" x14ac:dyDescent="0.2">
      <c r="A77" s="11" t="s">
        <v>97</v>
      </c>
      <c r="B77" s="11">
        <v>1300000000</v>
      </c>
      <c r="C77" s="11">
        <v>870</v>
      </c>
      <c r="D77" s="31">
        <f>Ведом!F199</f>
        <v>100</v>
      </c>
      <c r="E77" s="31"/>
      <c r="H77" s="39"/>
    </row>
    <row r="78" spans="1:11" ht="25.5" x14ac:dyDescent="0.2">
      <c r="A78" s="40" t="s">
        <v>218</v>
      </c>
      <c r="B78" s="40" t="str">
        <f>Ведом!D204</f>
        <v>1400000000</v>
      </c>
      <c r="C78" s="40"/>
      <c r="D78" s="38">
        <f>D79+D81+D83</f>
        <v>24056.578000000001</v>
      </c>
      <c r="E78" s="38">
        <f>E79+E81+E83</f>
        <v>12374.424999999999</v>
      </c>
      <c r="H78" s="39"/>
      <c r="K78" s="89"/>
    </row>
    <row r="79" spans="1:11" ht="36.75" customHeight="1" x14ac:dyDescent="0.2">
      <c r="A79" s="11" t="s">
        <v>46</v>
      </c>
      <c r="B79" s="11" t="s">
        <v>33</v>
      </c>
      <c r="C79" s="35">
        <v>100</v>
      </c>
      <c r="D79" s="10">
        <f>D80</f>
        <v>15894.402</v>
      </c>
      <c r="E79" s="10">
        <f>E80</f>
        <v>5099.1750000000002</v>
      </c>
      <c r="H79" s="39"/>
    </row>
    <row r="80" spans="1:11" x14ac:dyDescent="0.2">
      <c r="A80" s="11" t="s">
        <v>98</v>
      </c>
      <c r="B80" s="11" t="s">
        <v>33</v>
      </c>
      <c r="C80" s="35">
        <v>110</v>
      </c>
      <c r="D80" s="10">
        <f>Ведом!F206</f>
        <v>15894.402</v>
      </c>
      <c r="E80" s="10">
        <f>Ведом!G206</f>
        <v>5099.1750000000002</v>
      </c>
      <c r="H80" s="39"/>
    </row>
    <row r="81" spans="1:11" x14ac:dyDescent="0.2">
      <c r="A81" s="26" t="s">
        <v>48</v>
      </c>
      <c r="B81" s="11" t="s">
        <v>33</v>
      </c>
      <c r="C81" s="35">
        <v>200</v>
      </c>
      <c r="D81" s="10">
        <f>D82</f>
        <v>8119.1880000000001</v>
      </c>
      <c r="E81" s="10">
        <f>E82</f>
        <v>7275.25</v>
      </c>
      <c r="H81" s="39"/>
    </row>
    <row r="82" spans="1:11" x14ac:dyDescent="0.2">
      <c r="A82" s="11" t="s">
        <v>49</v>
      </c>
      <c r="B82" s="11" t="s">
        <v>33</v>
      </c>
      <c r="C82" s="35">
        <v>240</v>
      </c>
      <c r="D82" s="10">
        <f>Ведом!F208+Ведом!F364</f>
        <v>8119.1880000000001</v>
      </c>
      <c r="E82" s="10">
        <f>Ведом!G208+Ведом!G364</f>
        <v>7275.25</v>
      </c>
      <c r="H82" s="39"/>
    </row>
    <row r="83" spans="1:11" x14ac:dyDescent="0.2">
      <c r="A83" s="11" t="s">
        <v>50</v>
      </c>
      <c r="B83" s="11" t="s">
        <v>33</v>
      </c>
      <c r="C83" s="35">
        <v>800</v>
      </c>
      <c r="D83" s="10">
        <f>D84</f>
        <v>42.988</v>
      </c>
      <c r="E83" s="10"/>
      <c r="H83" s="39"/>
    </row>
    <row r="84" spans="1:11" x14ac:dyDescent="0.2">
      <c r="A84" s="11" t="s">
        <v>51</v>
      </c>
      <c r="B84" s="11" t="s">
        <v>33</v>
      </c>
      <c r="C84" s="35">
        <v>850</v>
      </c>
      <c r="D84" s="10">
        <f>Ведом!F210</f>
        <v>42.988</v>
      </c>
      <c r="E84" s="10"/>
      <c r="H84" s="39"/>
    </row>
    <row r="85" spans="1:11" ht="25.5" x14ac:dyDescent="0.2">
      <c r="A85" s="40" t="s">
        <v>205</v>
      </c>
      <c r="B85" s="40">
        <f>Ведом!D84</f>
        <v>1700000000</v>
      </c>
      <c r="C85" s="42"/>
      <c r="D85" s="33">
        <f>D88+D90+D86</f>
        <v>656.19</v>
      </c>
      <c r="E85" s="33"/>
      <c r="H85" s="39"/>
    </row>
    <row r="86" spans="1:11" ht="38.25" x14ac:dyDescent="0.2">
      <c r="A86" s="11" t="s">
        <v>46</v>
      </c>
      <c r="B86" s="11">
        <v>1700000000</v>
      </c>
      <c r="C86" s="35">
        <v>100</v>
      </c>
      <c r="D86" s="32">
        <f>D87</f>
        <v>656.19</v>
      </c>
      <c r="E86" s="32"/>
      <c r="H86" s="39"/>
    </row>
    <row r="87" spans="1:11" x14ac:dyDescent="0.2">
      <c r="A87" s="11" t="s">
        <v>98</v>
      </c>
      <c r="B87" s="11">
        <v>1700000000</v>
      </c>
      <c r="C87" s="35">
        <v>110</v>
      </c>
      <c r="D87" s="32">
        <f>Ведом!F213</f>
        <v>656.19</v>
      </c>
      <c r="E87" s="32"/>
      <c r="H87" s="39"/>
    </row>
    <row r="88" spans="1:11" ht="25.5" hidden="1" x14ac:dyDescent="0.2">
      <c r="A88" s="11" t="s">
        <v>69</v>
      </c>
      <c r="B88" s="11">
        <v>1700000000</v>
      </c>
      <c r="C88" s="35">
        <v>600</v>
      </c>
      <c r="D88" s="32">
        <f>D89</f>
        <v>0</v>
      </c>
      <c r="E88" s="32">
        <f>E89</f>
        <v>0</v>
      </c>
      <c r="H88" s="39"/>
    </row>
    <row r="89" spans="1:11" ht="25.5" hidden="1" x14ac:dyDescent="0.2">
      <c r="A89" s="11" t="s">
        <v>169</v>
      </c>
      <c r="B89" s="11">
        <v>1700000000</v>
      </c>
      <c r="C89" s="35">
        <v>630</v>
      </c>
      <c r="D89" s="32">
        <f>Ведом!F86</f>
        <v>0</v>
      </c>
      <c r="E89" s="32">
        <f>Ведом!G86</f>
        <v>0</v>
      </c>
      <c r="H89" s="39"/>
    </row>
    <row r="90" spans="1:11" ht="12" hidden="1" customHeight="1" x14ac:dyDescent="0.2">
      <c r="A90" s="11" t="str">
        <f>Ведом!B300</f>
        <v>Иные бюджетные ассигнования</v>
      </c>
      <c r="B90" s="11">
        <f>Ведом!D300</f>
        <v>1700000000</v>
      </c>
      <c r="C90" s="35">
        <f>Ведом!E300</f>
        <v>800</v>
      </c>
      <c r="D90" s="32">
        <f>D91</f>
        <v>0</v>
      </c>
      <c r="E90" s="32">
        <f>E91</f>
        <v>0</v>
      </c>
      <c r="H90" s="39"/>
    </row>
    <row r="91" spans="1:11" ht="25.5" hidden="1" customHeight="1" x14ac:dyDescent="0.2">
      <c r="A91" s="11" t="str">
        <f>Ведом!B301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1" s="11">
        <f>Ведом!D301</f>
        <v>1700000000</v>
      </c>
      <c r="C91" s="35">
        <f>Ведом!E301</f>
        <v>810</v>
      </c>
      <c r="D91" s="32">
        <f>Ведом!F301</f>
        <v>0</v>
      </c>
      <c r="E91" s="32">
        <f>Ведом!G301</f>
        <v>0</v>
      </c>
      <c r="H91" s="39"/>
    </row>
    <row r="92" spans="1:11" ht="38.25" x14ac:dyDescent="0.2">
      <c r="A92" s="40" t="s">
        <v>187</v>
      </c>
      <c r="B92" s="40">
        <f>Ведом!D159</f>
        <v>1800000000</v>
      </c>
      <c r="C92" s="42"/>
      <c r="D92" s="33">
        <f>D93+D95+D97+D103+D101</f>
        <v>32053.046999999999</v>
      </c>
      <c r="E92" s="33">
        <f>E93+E95+E97+E103+E101</f>
        <v>5.5970000000000004</v>
      </c>
      <c r="G92" s="60"/>
      <c r="H92" s="39"/>
      <c r="J92" s="88"/>
      <c r="K92" s="89"/>
    </row>
    <row r="93" spans="1:11" ht="38.25" x14ac:dyDescent="0.2">
      <c r="A93" s="11" t="s">
        <v>46</v>
      </c>
      <c r="B93" s="11">
        <v>1800000000</v>
      </c>
      <c r="C93" s="35">
        <v>100</v>
      </c>
      <c r="D93" s="32">
        <f>D94</f>
        <v>25903.183999999997</v>
      </c>
      <c r="E93" s="32"/>
      <c r="H93" s="39"/>
    </row>
    <row r="94" spans="1:11" x14ac:dyDescent="0.2">
      <c r="A94" s="11" t="s">
        <v>47</v>
      </c>
      <c r="B94" s="11">
        <v>1800000000</v>
      </c>
      <c r="C94" s="35">
        <v>120</v>
      </c>
      <c r="D94" s="32">
        <f>Ведом!F159+Ведом!F175+Ведом!F277</f>
        <v>25903.183999999997</v>
      </c>
      <c r="E94" s="32"/>
      <c r="H94" s="39"/>
    </row>
    <row r="95" spans="1:11" x14ac:dyDescent="0.2">
      <c r="A95" s="26" t="s">
        <v>48</v>
      </c>
      <c r="B95" s="11">
        <v>1800000000</v>
      </c>
      <c r="C95" s="35">
        <v>200</v>
      </c>
      <c r="D95" s="32">
        <f>D96</f>
        <v>2651.654</v>
      </c>
      <c r="E95" s="32"/>
      <c r="H95" s="39"/>
    </row>
    <row r="96" spans="1:11" x14ac:dyDescent="0.2">
      <c r="A96" s="11" t="s">
        <v>49</v>
      </c>
      <c r="B96" s="11">
        <v>1800000000</v>
      </c>
      <c r="C96" s="35">
        <v>240</v>
      </c>
      <c r="D96" s="32">
        <f>Ведом!F177+Ведом!F216+Ведом!F304</f>
        <v>2651.654</v>
      </c>
      <c r="E96" s="32"/>
      <c r="H96" s="39"/>
    </row>
    <row r="97" spans="1:8" x14ac:dyDescent="0.2">
      <c r="A97" s="11" t="s">
        <v>85</v>
      </c>
      <c r="B97" s="11">
        <v>1800000000</v>
      </c>
      <c r="C97" s="35">
        <v>300</v>
      </c>
      <c r="D97" s="32">
        <f>D98+D100+D99</f>
        <v>3041.5440000000003</v>
      </c>
      <c r="E97" s="32"/>
      <c r="H97" s="39"/>
    </row>
    <row r="98" spans="1:8" x14ac:dyDescent="0.2">
      <c r="A98" s="11" t="s">
        <v>112</v>
      </c>
      <c r="B98" s="11">
        <v>1800000000</v>
      </c>
      <c r="C98" s="35">
        <v>310</v>
      </c>
      <c r="D98" s="32">
        <f>Ведом!F357</f>
        <v>2866.9070000000002</v>
      </c>
      <c r="E98" s="32"/>
      <c r="H98" s="39"/>
    </row>
    <row r="99" spans="1:8" x14ac:dyDescent="0.2">
      <c r="A99" s="11" t="s">
        <v>86</v>
      </c>
      <c r="B99" s="11">
        <v>1800000000</v>
      </c>
      <c r="C99" s="35">
        <v>320</v>
      </c>
      <c r="D99" s="32">
        <v>74.637</v>
      </c>
      <c r="E99" s="32"/>
      <c r="H99" s="39"/>
    </row>
    <row r="100" spans="1:8" x14ac:dyDescent="0.2">
      <c r="A100" s="11" t="s">
        <v>226</v>
      </c>
      <c r="B100" s="11">
        <v>1800000000</v>
      </c>
      <c r="C100" s="35">
        <v>330</v>
      </c>
      <c r="D100" s="32">
        <f>Ведом!F219</f>
        <v>100</v>
      </c>
      <c r="E100" s="32"/>
      <c r="H100" s="39"/>
    </row>
    <row r="101" spans="1:8" ht="25.5" x14ac:dyDescent="0.2">
      <c r="A101" s="11" t="s">
        <v>69</v>
      </c>
      <c r="B101" s="11">
        <v>1800000000</v>
      </c>
      <c r="C101" s="35">
        <v>600</v>
      </c>
      <c r="D101" s="32">
        <f>D102</f>
        <v>5.5970000000000004</v>
      </c>
      <c r="E101" s="32">
        <f>E102</f>
        <v>5.5970000000000004</v>
      </c>
      <c r="H101" s="39"/>
    </row>
    <row r="102" spans="1:8" x14ac:dyDescent="0.2">
      <c r="A102" s="26" t="s">
        <v>70</v>
      </c>
      <c r="B102" s="11">
        <v>1800000000</v>
      </c>
      <c r="C102" s="35">
        <v>620</v>
      </c>
      <c r="D102" s="32">
        <f>Ведом!F191</f>
        <v>5.5970000000000004</v>
      </c>
      <c r="E102" s="32">
        <f>Ведом!G191</f>
        <v>5.5970000000000004</v>
      </c>
      <c r="H102" s="39"/>
    </row>
    <row r="103" spans="1:8" x14ac:dyDescent="0.2">
      <c r="A103" s="11" t="s">
        <v>50</v>
      </c>
      <c r="B103" s="11">
        <v>1800000000</v>
      </c>
      <c r="C103" s="35">
        <v>800</v>
      </c>
      <c r="D103" s="32">
        <f>D104+D105</f>
        <v>451.06799999999998</v>
      </c>
      <c r="E103" s="32"/>
      <c r="H103" s="39"/>
    </row>
    <row r="104" spans="1:8" x14ac:dyDescent="0.2">
      <c r="A104" s="11" t="s">
        <v>131</v>
      </c>
      <c r="B104" s="11">
        <v>1800000000</v>
      </c>
      <c r="C104" s="35">
        <v>830</v>
      </c>
      <c r="D104" s="32">
        <f>Ведом!F221</f>
        <v>94.483999999999995</v>
      </c>
      <c r="E104" s="32"/>
      <c r="H104" s="39"/>
    </row>
    <row r="105" spans="1:8" x14ac:dyDescent="0.2">
      <c r="A105" s="11" t="s">
        <v>51</v>
      </c>
      <c r="B105" s="11">
        <v>1800000000</v>
      </c>
      <c r="C105" s="35">
        <v>850</v>
      </c>
      <c r="D105" s="32">
        <f>Ведом!F181+Ведом!F222</f>
        <v>356.584</v>
      </c>
      <c r="E105" s="32"/>
      <c r="H105" s="39"/>
    </row>
    <row r="106" spans="1:8" ht="26.85" customHeight="1" x14ac:dyDescent="0.2">
      <c r="A106" s="40" t="s">
        <v>217</v>
      </c>
      <c r="B106" s="40">
        <v>1900000000</v>
      </c>
      <c r="C106" s="42"/>
      <c r="D106" s="33">
        <f>D108+D110</f>
        <v>863.74700000000007</v>
      </c>
      <c r="E106" s="33">
        <f>E108+E110</f>
        <v>863.74700000000007</v>
      </c>
      <c r="H106" s="39"/>
    </row>
    <row r="107" spans="1:8" ht="42.6" hidden="1" customHeight="1" x14ac:dyDescent="0.2">
      <c r="A107" s="11" t="s">
        <v>128</v>
      </c>
      <c r="B107" s="11"/>
      <c r="C107" s="35">
        <v>850</v>
      </c>
      <c r="D107" s="32" t="e">
        <f>Ведом!#REF!</f>
        <v>#REF!</v>
      </c>
      <c r="E107" s="32" t="e">
        <f>Ведом!#REF!</f>
        <v>#REF!</v>
      </c>
      <c r="H107" s="39"/>
    </row>
    <row r="108" spans="1:8" ht="38.25" x14ac:dyDescent="0.2">
      <c r="A108" s="11" t="s">
        <v>46</v>
      </c>
      <c r="B108" s="11">
        <v>1900000000</v>
      </c>
      <c r="C108" s="35">
        <v>100</v>
      </c>
      <c r="D108" s="32">
        <f>D109</f>
        <v>797.78300000000002</v>
      </c>
      <c r="E108" s="32">
        <f>E109</f>
        <v>797.78300000000002</v>
      </c>
      <c r="H108" s="39"/>
    </row>
    <row r="109" spans="1:8" x14ac:dyDescent="0.2">
      <c r="A109" s="11" t="s">
        <v>47</v>
      </c>
      <c r="B109" s="11">
        <v>1900000000</v>
      </c>
      <c r="C109" s="35">
        <v>120</v>
      </c>
      <c r="D109" s="32">
        <f>Ведом!F184</f>
        <v>797.78300000000002</v>
      </c>
      <c r="E109" s="32">
        <f>Ведом!G184</f>
        <v>797.78300000000002</v>
      </c>
      <c r="H109" s="39"/>
    </row>
    <row r="110" spans="1:8" ht="16.5" customHeight="1" x14ac:dyDescent="0.2">
      <c r="A110" s="26" t="s">
        <v>48</v>
      </c>
      <c r="B110" s="11">
        <v>1900000000</v>
      </c>
      <c r="C110" s="35">
        <v>200</v>
      </c>
      <c r="D110" s="32">
        <f>D111</f>
        <v>65.963999999999999</v>
      </c>
      <c r="E110" s="32">
        <f>E111</f>
        <v>65.963999999999999</v>
      </c>
      <c r="H110" s="39"/>
    </row>
    <row r="111" spans="1:8" x14ac:dyDescent="0.2">
      <c r="A111" s="11" t="s">
        <v>49</v>
      </c>
      <c r="B111" s="11">
        <v>1900000000</v>
      </c>
      <c r="C111" s="35">
        <v>240</v>
      </c>
      <c r="D111" s="32">
        <f>Ведом!F186</f>
        <v>65.963999999999999</v>
      </c>
      <c r="E111" s="32">
        <f>Ведом!G186</f>
        <v>65.963999999999999</v>
      </c>
      <c r="H111" s="39"/>
    </row>
    <row r="112" spans="1:8" ht="25.5" x14ac:dyDescent="0.2">
      <c r="A112" s="48" t="s">
        <v>194</v>
      </c>
      <c r="B112" s="57">
        <v>4000000000</v>
      </c>
      <c r="C112" s="58"/>
      <c r="D112" s="33">
        <f>D113</f>
        <v>3925.0540000000001</v>
      </c>
      <c r="E112" s="33"/>
      <c r="H112" s="39"/>
    </row>
    <row r="113" spans="1:8" x14ac:dyDescent="0.2">
      <c r="A113" s="26" t="s">
        <v>48</v>
      </c>
      <c r="B113" s="51">
        <v>4000000000</v>
      </c>
      <c r="C113" s="59">
        <v>200</v>
      </c>
      <c r="D113" s="32">
        <f>D114</f>
        <v>3925.0540000000001</v>
      </c>
      <c r="E113" s="32"/>
      <c r="H113" s="39"/>
    </row>
    <row r="114" spans="1:8" x14ac:dyDescent="0.2">
      <c r="A114" s="11" t="s">
        <v>49</v>
      </c>
      <c r="B114" s="51">
        <v>4000000000</v>
      </c>
      <c r="C114" s="59">
        <v>240</v>
      </c>
      <c r="D114" s="32">
        <f>Ведом!F101</f>
        <v>3925.0540000000001</v>
      </c>
      <c r="E114" s="32"/>
      <c r="H114" s="39"/>
    </row>
    <row r="115" spans="1:8" ht="25.5" customHeight="1" x14ac:dyDescent="0.2">
      <c r="A115" s="48" t="s">
        <v>209</v>
      </c>
      <c r="B115" s="57">
        <f>Ведом!D336</f>
        <v>4100000000</v>
      </c>
      <c r="C115" s="58"/>
      <c r="D115" s="33">
        <f>D116</f>
        <v>149.95999999999998</v>
      </c>
      <c r="E115" s="33"/>
      <c r="H115" s="39"/>
    </row>
    <row r="116" spans="1:8" ht="25.5" x14ac:dyDescent="0.2">
      <c r="A116" s="26" t="s">
        <v>69</v>
      </c>
      <c r="B116" s="51">
        <v>4100000000</v>
      </c>
      <c r="C116" s="59">
        <v>600</v>
      </c>
      <c r="D116" s="32">
        <f>D117</f>
        <v>149.95999999999998</v>
      </c>
      <c r="E116" s="32"/>
      <c r="H116" s="39"/>
    </row>
    <row r="117" spans="1:8" x14ac:dyDescent="0.2">
      <c r="A117" s="26" t="s">
        <v>70</v>
      </c>
      <c r="B117" s="51">
        <v>4100000000</v>
      </c>
      <c r="C117" s="59">
        <v>620</v>
      </c>
      <c r="D117" s="32">
        <f>Ведом!F336+Ведом!F326</f>
        <v>149.95999999999998</v>
      </c>
      <c r="E117" s="32"/>
      <c r="H117" s="39"/>
    </row>
    <row r="118" spans="1:8" ht="53.25" customHeight="1" x14ac:dyDescent="0.2">
      <c r="A118" s="48" t="s">
        <v>219</v>
      </c>
      <c r="B118" s="57">
        <f>Ведом!D231</f>
        <v>4200000000</v>
      </c>
      <c r="C118" s="58"/>
      <c r="D118" s="33">
        <f>D119</f>
        <v>82.533999999999992</v>
      </c>
      <c r="E118" s="33"/>
      <c r="H118" s="39"/>
    </row>
    <row r="119" spans="1:8" x14ac:dyDescent="0.2">
      <c r="A119" s="26" t="s">
        <v>85</v>
      </c>
      <c r="B119" s="51">
        <v>4200000000</v>
      </c>
      <c r="C119" s="59">
        <v>300</v>
      </c>
      <c r="D119" s="32">
        <f>D121+D120</f>
        <v>82.533999999999992</v>
      </c>
      <c r="E119" s="32"/>
      <c r="H119" s="39"/>
    </row>
    <row r="120" spans="1:8" x14ac:dyDescent="0.2">
      <c r="A120" s="26" t="s">
        <v>181</v>
      </c>
      <c r="B120" s="51">
        <v>4200000000</v>
      </c>
      <c r="C120" s="59">
        <v>340</v>
      </c>
      <c r="D120" s="32">
        <f>Ведом!F233</f>
        <v>51</v>
      </c>
      <c r="E120" s="32"/>
      <c r="H120" s="39"/>
    </row>
    <row r="121" spans="1:8" x14ac:dyDescent="0.2">
      <c r="A121" s="26" t="s">
        <v>139</v>
      </c>
      <c r="B121" s="51">
        <v>4200000000</v>
      </c>
      <c r="C121" s="59">
        <v>360</v>
      </c>
      <c r="D121" s="32">
        <f>Ведом!F234</f>
        <v>31.533999999999999</v>
      </c>
      <c r="E121" s="32"/>
      <c r="H121" s="39"/>
    </row>
    <row r="122" spans="1:8" ht="25.5" x14ac:dyDescent="0.2">
      <c r="A122" s="48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2019-2028 годы</v>
      </c>
      <c r="B122" s="57">
        <f>Ведом!D134</f>
        <v>4300000000</v>
      </c>
      <c r="C122" s="58"/>
      <c r="D122" s="33">
        <f>D123</f>
        <v>50</v>
      </c>
      <c r="E122" s="33"/>
      <c r="H122" s="39"/>
    </row>
    <row r="123" spans="1:8" ht="25.5" x14ac:dyDescent="0.2">
      <c r="A123" s="26" t="s">
        <v>69</v>
      </c>
      <c r="B123" s="51">
        <v>4300000000</v>
      </c>
      <c r="C123" s="59">
        <v>600</v>
      </c>
      <c r="D123" s="32">
        <f>D124</f>
        <v>50</v>
      </c>
      <c r="E123" s="32"/>
      <c r="H123" s="39"/>
    </row>
    <row r="124" spans="1:8" x14ac:dyDescent="0.2">
      <c r="A124" s="26" t="s">
        <v>70</v>
      </c>
      <c r="B124" s="51">
        <v>4300000000</v>
      </c>
      <c r="C124" s="59">
        <v>620</v>
      </c>
      <c r="D124" s="32">
        <f>Ведом!F136</f>
        <v>50</v>
      </c>
      <c r="E124" s="32"/>
      <c r="H124" s="39"/>
    </row>
    <row r="125" spans="1:8" ht="25.5" x14ac:dyDescent="0.2">
      <c r="A125" s="40" t="s">
        <v>177</v>
      </c>
      <c r="B125" s="40">
        <v>4400000000</v>
      </c>
      <c r="C125" s="40"/>
      <c r="D125" s="41">
        <f>D130</f>
        <v>3975.828</v>
      </c>
      <c r="E125" s="41">
        <f>E130</f>
        <v>3936.069</v>
      </c>
      <c r="H125" s="39"/>
    </row>
    <row r="126" spans="1:8" hidden="1" x14ac:dyDescent="0.2">
      <c r="A126" s="11" t="s">
        <v>85</v>
      </c>
      <c r="B126" s="11">
        <v>4400000000</v>
      </c>
      <c r="C126" s="11">
        <v>300</v>
      </c>
      <c r="D126" s="30">
        <f>D127</f>
        <v>0</v>
      </c>
      <c r="E126" s="30">
        <f>E127</f>
        <v>0</v>
      </c>
      <c r="H126" s="39"/>
    </row>
    <row r="127" spans="1:8" hidden="1" x14ac:dyDescent="0.2">
      <c r="A127" s="11" t="s">
        <v>86</v>
      </c>
      <c r="B127" s="11">
        <v>4400000000</v>
      </c>
      <c r="C127" s="11">
        <v>320</v>
      </c>
      <c r="D127" s="31">
        <f>Ведом!F123</f>
        <v>0</v>
      </c>
      <c r="E127" s="31">
        <f>Ведом!G123</f>
        <v>0</v>
      </c>
      <c r="H127" s="39"/>
    </row>
    <row r="128" spans="1:8" ht="25.5" hidden="1" x14ac:dyDescent="0.2">
      <c r="A128" s="11" t="s">
        <v>133</v>
      </c>
      <c r="B128" s="11">
        <v>4400000000</v>
      </c>
      <c r="C128" s="35">
        <v>400</v>
      </c>
      <c r="D128" s="10">
        <f>D129+D132</f>
        <v>0</v>
      </c>
      <c r="E128" s="10">
        <f>E129+E132</f>
        <v>0</v>
      </c>
      <c r="H128" s="39"/>
    </row>
    <row r="129" spans="1:11" hidden="1" x14ac:dyDescent="0.2">
      <c r="A129" s="11" t="s">
        <v>134</v>
      </c>
      <c r="B129" s="11">
        <v>4400000000</v>
      </c>
      <c r="C129" s="35">
        <v>410</v>
      </c>
      <c r="D129" s="10">
        <f>Ведом!F280</f>
        <v>0</v>
      </c>
      <c r="E129" s="10">
        <f>Ведом!G280</f>
        <v>0</v>
      </c>
      <c r="H129" s="39"/>
    </row>
    <row r="130" spans="1:11" x14ac:dyDescent="0.2">
      <c r="A130" s="11" t="s">
        <v>50</v>
      </c>
      <c r="B130" s="11">
        <v>4400000000</v>
      </c>
      <c r="C130" s="35">
        <v>800</v>
      </c>
      <c r="D130" s="32">
        <f>D131</f>
        <v>3975.828</v>
      </c>
      <c r="E130" s="32">
        <f>E131</f>
        <v>3936.069</v>
      </c>
      <c r="H130" s="39"/>
    </row>
    <row r="131" spans="1:11" ht="25.5" x14ac:dyDescent="0.2">
      <c r="A131" s="11" t="s">
        <v>104</v>
      </c>
      <c r="B131" s="11">
        <v>4400000000</v>
      </c>
      <c r="C131" s="35">
        <v>810</v>
      </c>
      <c r="D131" s="32">
        <f>Ведом!F308</f>
        <v>3975.828</v>
      </c>
      <c r="E131" s="32">
        <f>Ведом!G308</f>
        <v>3936.069</v>
      </c>
      <c r="H131" s="39"/>
    </row>
    <row r="132" spans="1:11" ht="51" hidden="1" x14ac:dyDescent="0.2">
      <c r="A132" s="11" t="s">
        <v>174</v>
      </c>
      <c r="B132" s="11">
        <v>4400000000</v>
      </c>
      <c r="C132" s="35">
        <v>465</v>
      </c>
      <c r="D132" s="32">
        <f>Ведом!F281</f>
        <v>0</v>
      </c>
      <c r="E132" s="32">
        <f>Ведом!G281</f>
        <v>0</v>
      </c>
      <c r="G132" s="53"/>
      <c r="H132" s="39"/>
    </row>
    <row r="133" spans="1:11" hidden="1" x14ac:dyDescent="0.2">
      <c r="A133" s="26" t="s">
        <v>50</v>
      </c>
      <c r="B133" s="11">
        <v>4400000000</v>
      </c>
      <c r="C133" s="35">
        <v>800</v>
      </c>
      <c r="D133" s="32">
        <f>D134+D135</f>
        <v>9318.0650000000005</v>
      </c>
      <c r="E133" s="32">
        <f>E134+E135</f>
        <v>0</v>
      </c>
      <c r="G133" s="53"/>
      <c r="H133" s="39"/>
    </row>
    <row r="134" spans="1:11" ht="25.5" hidden="1" x14ac:dyDescent="0.2">
      <c r="A134" s="26" t="s">
        <v>104</v>
      </c>
      <c r="B134" s="11">
        <v>4400000000</v>
      </c>
      <c r="C134" s="35">
        <v>810</v>
      </c>
      <c r="D134" s="32">
        <f>Ведом!F312</f>
        <v>9318.0650000000005</v>
      </c>
      <c r="E134" s="32">
        <f>Ведом!G312</f>
        <v>0</v>
      </c>
      <c r="G134" s="53"/>
      <c r="H134" s="39"/>
    </row>
    <row r="135" spans="1:11" hidden="1" x14ac:dyDescent="0.2">
      <c r="A135" s="26" t="s">
        <v>51</v>
      </c>
      <c r="B135" s="11">
        <v>4400000000</v>
      </c>
      <c r="C135" s="35">
        <v>850</v>
      </c>
      <c r="D135" s="32">
        <f>Ведом!F283</f>
        <v>0</v>
      </c>
      <c r="E135" s="32"/>
      <c r="G135" s="53"/>
      <c r="H135" s="39"/>
    </row>
    <row r="136" spans="1:11" s="43" customFormat="1" ht="25.5" x14ac:dyDescent="0.2">
      <c r="A136" s="48" t="s">
        <v>211</v>
      </c>
      <c r="B136" s="57">
        <v>4700000000</v>
      </c>
      <c r="C136" s="58"/>
      <c r="D136" s="33">
        <f>D137</f>
        <v>3413.8580000000002</v>
      </c>
      <c r="E136" s="33"/>
      <c r="F136" s="83"/>
      <c r="G136" s="86"/>
      <c r="H136" s="39"/>
      <c r="K136" s="90"/>
    </row>
    <row r="137" spans="1:11" ht="25.5" x14ac:dyDescent="0.2">
      <c r="A137" s="26" t="s">
        <v>69</v>
      </c>
      <c r="B137" s="51">
        <v>4700000000</v>
      </c>
      <c r="C137" s="59">
        <v>600</v>
      </c>
      <c r="D137" s="32">
        <f>D138</f>
        <v>3413.8580000000002</v>
      </c>
      <c r="E137" s="32"/>
      <c r="G137" s="54"/>
      <c r="H137" s="39"/>
    </row>
    <row r="138" spans="1:11" x14ac:dyDescent="0.2">
      <c r="A138" s="26" t="s">
        <v>70</v>
      </c>
      <c r="B138" s="51">
        <v>4700000000</v>
      </c>
      <c r="C138" s="59">
        <v>620</v>
      </c>
      <c r="D138" s="32">
        <f>Ведом!F156</f>
        <v>3413.8580000000002</v>
      </c>
      <c r="E138" s="32"/>
      <c r="G138" s="53"/>
      <c r="H138" s="39"/>
    </row>
    <row r="139" spans="1:11" ht="26.25" customHeight="1" x14ac:dyDescent="0.2">
      <c r="A139" s="48" t="s">
        <v>200</v>
      </c>
      <c r="B139" s="57">
        <v>4800000000</v>
      </c>
      <c r="C139" s="58"/>
      <c r="D139" s="33">
        <f>D140+D142</f>
        <v>3768.0460000000003</v>
      </c>
      <c r="E139" s="33"/>
      <c r="G139" s="53"/>
      <c r="H139" s="39"/>
    </row>
    <row r="140" spans="1:11" x14ac:dyDescent="0.2">
      <c r="A140" s="26" t="s">
        <v>48</v>
      </c>
      <c r="B140" s="51">
        <v>4800000000</v>
      </c>
      <c r="C140" s="59">
        <v>200</v>
      </c>
      <c r="D140" s="32">
        <f>D141</f>
        <v>350.60300000000001</v>
      </c>
      <c r="E140" s="32"/>
      <c r="H140" s="39"/>
    </row>
    <row r="141" spans="1:11" x14ac:dyDescent="0.2">
      <c r="A141" s="26" t="s">
        <v>49</v>
      </c>
      <c r="B141" s="51">
        <v>4800000000</v>
      </c>
      <c r="C141" s="59">
        <v>240</v>
      </c>
      <c r="D141" s="32">
        <f>Ведом!F245+Ведом!F40</f>
        <v>350.60300000000001</v>
      </c>
      <c r="E141" s="32"/>
      <c r="H141" s="39"/>
    </row>
    <row r="142" spans="1:11" ht="25.5" x14ac:dyDescent="0.2">
      <c r="A142" s="26" t="s">
        <v>69</v>
      </c>
      <c r="B142" s="51">
        <v>4800000000</v>
      </c>
      <c r="C142" s="59">
        <v>600</v>
      </c>
      <c r="D142" s="32">
        <f>D143</f>
        <v>3417.4430000000002</v>
      </c>
      <c r="E142" s="32"/>
      <c r="H142" s="39"/>
    </row>
    <row r="143" spans="1:11" ht="12" customHeight="1" x14ac:dyDescent="0.2">
      <c r="A143" s="26" t="s">
        <v>70</v>
      </c>
      <c r="B143" s="51">
        <v>4800000000</v>
      </c>
      <c r="C143" s="59">
        <v>620</v>
      </c>
      <c r="D143" s="32">
        <f>Ведом!F116</f>
        <v>3417.4430000000002</v>
      </c>
      <c r="E143" s="32"/>
      <c r="H143" s="39"/>
    </row>
    <row r="144" spans="1:11" ht="25.5" x14ac:dyDescent="0.2">
      <c r="A144" s="48" t="s">
        <v>210</v>
      </c>
      <c r="B144" s="57">
        <v>4900000000</v>
      </c>
      <c r="C144" s="58"/>
      <c r="D144" s="33">
        <f>D145+D147+D149</f>
        <v>1744.3990000000001</v>
      </c>
      <c r="E144" s="33"/>
      <c r="G144" s="39"/>
      <c r="H144" s="39"/>
    </row>
    <row r="145" spans="1:8" ht="38.25" x14ac:dyDescent="0.2">
      <c r="A145" s="11" t="s">
        <v>46</v>
      </c>
      <c r="B145" s="51">
        <v>4900000000</v>
      </c>
      <c r="C145" s="59">
        <v>100</v>
      </c>
      <c r="D145" s="32">
        <f>D146</f>
        <v>1721.123</v>
      </c>
      <c r="E145" s="32"/>
      <c r="H145" s="39"/>
    </row>
    <row r="146" spans="1:8" x14ac:dyDescent="0.2">
      <c r="A146" s="11" t="s">
        <v>47</v>
      </c>
      <c r="B146" s="51">
        <v>4900000000</v>
      </c>
      <c r="C146" s="59">
        <v>120</v>
      </c>
      <c r="D146" s="32">
        <f>Ведом!F375</f>
        <v>1721.123</v>
      </c>
      <c r="E146" s="32"/>
      <c r="H146" s="39"/>
    </row>
    <row r="147" spans="1:8" x14ac:dyDescent="0.2">
      <c r="A147" s="26" t="s">
        <v>48</v>
      </c>
      <c r="B147" s="51">
        <v>4900000000</v>
      </c>
      <c r="C147" s="59">
        <v>200</v>
      </c>
      <c r="D147" s="32">
        <f>D148</f>
        <v>20</v>
      </c>
      <c r="E147" s="32"/>
      <c r="H147" s="39"/>
    </row>
    <row r="148" spans="1:8" x14ac:dyDescent="0.2">
      <c r="A148" s="11" t="s">
        <v>49</v>
      </c>
      <c r="B148" s="51">
        <v>4900000000</v>
      </c>
      <c r="C148" s="59">
        <v>240</v>
      </c>
      <c r="D148" s="32">
        <f>Ведом!F377</f>
        <v>20</v>
      </c>
      <c r="E148" s="32"/>
      <c r="H148" s="39"/>
    </row>
    <row r="149" spans="1:8" x14ac:dyDescent="0.2">
      <c r="A149" s="26" t="s">
        <v>50</v>
      </c>
      <c r="B149" s="51">
        <v>4900000000</v>
      </c>
      <c r="C149" s="59">
        <v>800</v>
      </c>
      <c r="D149" s="32">
        <f>D150</f>
        <v>3.2759999999999998</v>
      </c>
      <c r="E149" s="32"/>
      <c r="H149" s="39"/>
    </row>
    <row r="150" spans="1:8" x14ac:dyDescent="0.2">
      <c r="A150" s="26" t="s">
        <v>51</v>
      </c>
      <c r="B150" s="51">
        <v>4900000000</v>
      </c>
      <c r="C150" s="59">
        <v>850</v>
      </c>
      <c r="D150" s="32">
        <f>Ведом!F379</f>
        <v>3.2759999999999998</v>
      </c>
      <c r="E150" s="32"/>
      <c r="H150" s="39"/>
    </row>
    <row r="151" spans="1:8" ht="38.25" x14ac:dyDescent="0.2">
      <c r="A151" s="48" t="s">
        <v>195</v>
      </c>
      <c r="B151" s="57">
        <v>5100000000</v>
      </c>
      <c r="C151" s="58"/>
      <c r="D151" s="33">
        <f>D152+D154</f>
        <v>9396.5300000000007</v>
      </c>
      <c r="E151" s="33">
        <f>E152</f>
        <v>0</v>
      </c>
      <c r="H151" s="39"/>
    </row>
    <row r="152" spans="1:8" s="85" customFormat="1" x14ac:dyDescent="0.2">
      <c r="A152" s="26" t="s">
        <v>143</v>
      </c>
      <c r="B152" s="51">
        <v>5100000000</v>
      </c>
      <c r="C152" s="59">
        <v>200</v>
      </c>
      <c r="D152" s="32">
        <f>D153</f>
        <v>9318.0650000000005</v>
      </c>
      <c r="E152" s="32">
        <f>E153</f>
        <v>0</v>
      </c>
      <c r="F152" s="29"/>
      <c r="H152" s="39"/>
    </row>
    <row r="153" spans="1:8" s="85" customFormat="1" x14ac:dyDescent="0.2">
      <c r="A153" s="26" t="s">
        <v>49</v>
      </c>
      <c r="B153" s="51">
        <v>5100000000</v>
      </c>
      <c r="C153" s="59">
        <v>240</v>
      </c>
      <c r="D153" s="32">
        <f>Ведом!F312</f>
        <v>9318.0650000000005</v>
      </c>
      <c r="E153" s="32">
        <f>Ведом!G312</f>
        <v>0</v>
      </c>
      <c r="F153" s="29"/>
      <c r="H153" s="39"/>
    </row>
    <row r="154" spans="1:8" s="85" customFormat="1" x14ac:dyDescent="0.2">
      <c r="A154" s="26"/>
      <c r="B154" s="51">
        <v>5100000000</v>
      </c>
      <c r="C154" s="59">
        <v>400</v>
      </c>
      <c r="D154" s="32">
        <f>D155</f>
        <v>78.465000000000003</v>
      </c>
      <c r="E154" s="32"/>
      <c r="F154" s="29"/>
      <c r="H154" s="39"/>
    </row>
    <row r="155" spans="1:8" s="85" customFormat="1" x14ac:dyDescent="0.2">
      <c r="A155" s="26"/>
      <c r="B155" s="51">
        <v>5100000000</v>
      </c>
      <c r="C155" s="59">
        <v>410</v>
      </c>
      <c r="D155" s="32">
        <f>Ведом!F314</f>
        <v>78.465000000000003</v>
      </c>
      <c r="E155" s="32"/>
      <c r="F155" s="29"/>
      <c r="H155" s="39"/>
    </row>
    <row r="156" spans="1:8" s="29" customFormat="1" hidden="1" x14ac:dyDescent="0.2">
      <c r="A156" s="26" t="s">
        <v>155</v>
      </c>
      <c r="B156" s="51" t="s">
        <v>150</v>
      </c>
      <c r="C156" s="59"/>
      <c r="D156" s="32">
        <f>D157</f>
        <v>0</v>
      </c>
      <c r="E156" s="32">
        <f>E157</f>
        <v>0</v>
      </c>
      <c r="H156" s="39"/>
    </row>
    <row r="157" spans="1:8" s="29" customFormat="1" hidden="1" x14ac:dyDescent="0.2">
      <c r="A157" s="26" t="s">
        <v>48</v>
      </c>
      <c r="B157" s="51" t="s">
        <v>150</v>
      </c>
      <c r="C157" s="59">
        <v>200</v>
      </c>
      <c r="D157" s="32">
        <f>D158</f>
        <v>0</v>
      </c>
      <c r="E157" s="32">
        <f>E158</f>
        <v>0</v>
      </c>
      <c r="H157" s="39"/>
    </row>
    <row r="158" spans="1:8" s="29" customFormat="1" hidden="1" x14ac:dyDescent="0.2">
      <c r="A158" s="26" t="s">
        <v>49</v>
      </c>
      <c r="B158" s="51" t="s">
        <v>150</v>
      </c>
      <c r="C158" s="59">
        <v>240</v>
      </c>
      <c r="D158" s="32">
        <f>Ведом!F90</f>
        <v>0</v>
      </c>
      <c r="E158" s="32">
        <f>Ведом!G90</f>
        <v>0</v>
      </c>
      <c r="H158" s="39"/>
    </row>
    <row r="159" spans="1:8" s="29" customFormat="1" hidden="1" x14ac:dyDescent="0.2">
      <c r="A159" s="26" t="s">
        <v>154</v>
      </c>
      <c r="B159" s="51" t="s">
        <v>153</v>
      </c>
      <c r="C159" s="59"/>
      <c r="D159" s="32" t="e">
        <f>D160</f>
        <v>#REF!</v>
      </c>
      <c r="E159" s="32" t="e">
        <f>E160</f>
        <v>#REF!</v>
      </c>
      <c r="H159" s="39"/>
    </row>
    <row r="160" spans="1:8" s="29" customFormat="1" hidden="1" x14ac:dyDescent="0.2">
      <c r="A160" s="26" t="s">
        <v>48</v>
      </c>
      <c r="B160" s="51" t="s">
        <v>153</v>
      </c>
      <c r="C160" s="59">
        <v>200</v>
      </c>
      <c r="D160" s="32" t="e">
        <f>D161</f>
        <v>#REF!</v>
      </c>
      <c r="E160" s="32" t="e">
        <f>E161</f>
        <v>#REF!</v>
      </c>
      <c r="H160" s="39"/>
    </row>
    <row r="161" spans="1:8" s="29" customFormat="1" hidden="1" x14ac:dyDescent="0.2">
      <c r="A161" s="26" t="s">
        <v>49</v>
      </c>
      <c r="B161" s="51" t="s">
        <v>153</v>
      </c>
      <c r="C161" s="59">
        <v>240</v>
      </c>
      <c r="D161" s="32" t="e">
        <f>Ведом!#REF!</f>
        <v>#REF!</v>
      </c>
      <c r="E161" s="32" t="e">
        <f>Ведом!#REF!</f>
        <v>#REF!</v>
      </c>
      <c r="H161" s="39"/>
    </row>
    <row r="162" spans="1:8" s="29" customFormat="1" hidden="1" x14ac:dyDescent="0.2">
      <c r="A162" s="26" t="s">
        <v>156</v>
      </c>
      <c r="B162" s="51" t="s">
        <v>151</v>
      </c>
      <c r="C162" s="59"/>
      <c r="D162" s="32">
        <f>D163</f>
        <v>0</v>
      </c>
      <c r="E162" s="32">
        <f>E163</f>
        <v>0</v>
      </c>
      <c r="H162" s="39"/>
    </row>
    <row r="163" spans="1:8" s="29" customFormat="1" ht="25.5" hidden="1" x14ac:dyDescent="0.2">
      <c r="A163" s="26" t="s">
        <v>69</v>
      </c>
      <c r="B163" s="51" t="s">
        <v>151</v>
      </c>
      <c r="C163" s="59">
        <v>600</v>
      </c>
      <c r="D163" s="32">
        <f>D164</f>
        <v>0</v>
      </c>
      <c r="E163" s="32">
        <f>E164</f>
        <v>0</v>
      </c>
      <c r="H163" s="39"/>
    </row>
    <row r="164" spans="1:8" s="29" customFormat="1" hidden="1" x14ac:dyDescent="0.2">
      <c r="A164" s="26" t="s">
        <v>70</v>
      </c>
      <c r="B164" s="51" t="s">
        <v>151</v>
      </c>
      <c r="C164" s="59">
        <v>620</v>
      </c>
      <c r="D164" s="32"/>
      <c r="E164" s="32"/>
      <c r="H164" s="39"/>
    </row>
    <row r="165" spans="1:8" s="29" customFormat="1" ht="25.5" hidden="1" x14ac:dyDescent="0.2">
      <c r="A165" s="26" t="s">
        <v>157</v>
      </c>
      <c r="B165" s="51" t="s">
        <v>152</v>
      </c>
      <c r="C165" s="59"/>
      <c r="D165" s="32">
        <f>D166</f>
        <v>0</v>
      </c>
      <c r="E165" s="32">
        <f>E166</f>
        <v>0</v>
      </c>
      <c r="H165" s="39"/>
    </row>
    <row r="166" spans="1:8" s="85" customFormat="1" ht="25.5" hidden="1" x14ac:dyDescent="0.2">
      <c r="A166" s="26" t="s">
        <v>133</v>
      </c>
      <c r="B166" s="51" t="s">
        <v>152</v>
      </c>
      <c r="C166" s="59">
        <v>400</v>
      </c>
      <c r="D166" s="32">
        <f>D167</f>
        <v>0</v>
      </c>
      <c r="E166" s="32">
        <f>E167</f>
        <v>0</v>
      </c>
      <c r="F166" s="29"/>
      <c r="H166" s="39"/>
    </row>
    <row r="167" spans="1:8" s="85" customFormat="1" hidden="1" x14ac:dyDescent="0.2">
      <c r="A167" s="26" t="s">
        <v>134</v>
      </c>
      <c r="B167" s="51" t="s">
        <v>152</v>
      </c>
      <c r="C167" s="59">
        <v>410</v>
      </c>
      <c r="D167" s="32">
        <f>Ведом!F349</f>
        <v>0</v>
      </c>
      <c r="E167" s="32">
        <f>Ведом!G349</f>
        <v>0</v>
      </c>
      <c r="F167" s="29"/>
      <c r="H167" s="39"/>
    </row>
    <row r="168" spans="1:8" s="85" customFormat="1" ht="25.5" x14ac:dyDescent="0.2">
      <c r="A168" s="48" t="s">
        <v>227</v>
      </c>
      <c r="B168" s="57">
        <v>520000000</v>
      </c>
      <c r="C168" s="58"/>
      <c r="D168" s="33">
        <f>D169</f>
        <v>50</v>
      </c>
      <c r="E168" s="33"/>
      <c r="F168" s="29"/>
      <c r="H168" s="39"/>
    </row>
    <row r="169" spans="1:8" s="85" customFormat="1" x14ac:dyDescent="0.2">
      <c r="A169" s="26" t="s">
        <v>143</v>
      </c>
      <c r="B169" s="51">
        <v>520000000</v>
      </c>
      <c r="C169" s="59">
        <v>200</v>
      </c>
      <c r="D169" s="32">
        <f>D170</f>
        <v>50</v>
      </c>
      <c r="E169" s="32"/>
      <c r="F169" s="29"/>
      <c r="H169" s="39"/>
    </row>
    <row r="170" spans="1:8" s="85" customFormat="1" x14ac:dyDescent="0.2">
      <c r="A170" s="26" t="s">
        <v>49</v>
      </c>
      <c r="B170" s="51">
        <v>520000000</v>
      </c>
      <c r="C170" s="59">
        <v>240</v>
      </c>
      <c r="D170" s="32">
        <f>Ведом!F248</f>
        <v>50</v>
      </c>
      <c r="E170" s="32"/>
      <c r="F170" s="29"/>
      <c r="H170" s="39"/>
    </row>
    <row r="171" spans="1:8" s="85" customFormat="1" ht="12.75" customHeight="1" x14ac:dyDescent="0.2">
      <c r="A171" s="34" t="s">
        <v>6</v>
      </c>
      <c r="B171" s="34"/>
      <c r="C171" s="36"/>
      <c r="D171" s="33">
        <f>D13+D25+D36+D43+D46++D49+D52+D55+D62+D65+D68+D75+D78+D85+D92+D106+D112+D115+D118+D122+D136+D139+D144+D125+D151+D168</f>
        <v>365458.04399999988</v>
      </c>
      <c r="E171" s="33">
        <f>E13+E25+E36+E43+E46++E49+E52+E55+E62+E65+E68+E75+E78+E85+E92+E106+E112+E115+E118+E122+E136+E139+E144+E125+E151</f>
        <v>77183.222999999998</v>
      </c>
      <c r="F171" s="29" t="s">
        <v>198</v>
      </c>
      <c r="G171" s="87"/>
      <c r="H171" s="39"/>
    </row>
    <row r="172" spans="1:8" hidden="1" x14ac:dyDescent="0.2">
      <c r="A172" s="21" t="s">
        <v>117</v>
      </c>
      <c r="B172" s="21"/>
      <c r="C172" s="21"/>
      <c r="D172" s="14">
        <v>0</v>
      </c>
      <c r="E172" s="14">
        <v>0</v>
      </c>
    </row>
    <row r="173" spans="1:8" hidden="1" x14ac:dyDescent="0.2">
      <c r="A173" s="20" t="s">
        <v>117</v>
      </c>
      <c r="B173" s="20"/>
      <c r="C173" s="20"/>
      <c r="D173" s="9">
        <v>0</v>
      </c>
      <c r="E173" s="9">
        <v>0</v>
      </c>
    </row>
    <row r="174" spans="1:8" hidden="1" x14ac:dyDescent="0.2">
      <c r="A174" s="20" t="s">
        <v>117</v>
      </c>
      <c r="B174" s="20"/>
      <c r="C174" s="20"/>
      <c r="D174" s="9">
        <v>0</v>
      </c>
      <c r="E174" s="9">
        <v>0</v>
      </c>
    </row>
    <row r="175" spans="1:8" hidden="1" x14ac:dyDescent="0.2">
      <c r="A175" s="20" t="s">
        <v>117</v>
      </c>
      <c r="B175" s="20"/>
      <c r="C175" s="20"/>
      <c r="D175" s="9">
        <v>0</v>
      </c>
      <c r="E175" s="9">
        <v>0</v>
      </c>
    </row>
    <row r="176" spans="1:8" hidden="1" x14ac:dyDescent="0.2">
      <c r="A176" s="20" t="s">
        <v>117</v>
      </c>
      <c r="B176" s="20"/>
      <c r="C176" s="20"/>
      <c r="D176" s="9">
        <v>0</v>
      </c>
      <c r="E176" s="9">
        <v>0</v>
      </c>
    </row>
    <row r="177" spans="1:5" hidden="1" x14ac:dyDescent="0.2">
      <c r="A177" s="20" t="s">
        <v>117</v>
      </c>
      <c r="B177" s="20"/>
      <c r="C177" s="20"/>
      <c r="D177" s="9">
        <v>0</v>
      </c>
      <c r="E177" s="9">
        <v>0</v>
      </c>
    </row>
    <row r="178" spans="1:5" hidden="1" x14ac:dyDescent="0.2">
      <c r="A178" s="20" t="s">
        <v>117</v>
      </c>
      <c r="B178" s="20"/>
      <c r="C178" s="20"/>
      <c r="D178" s="9">
        <v>0</v>
      </c>
      <c r="E178" s="9">
        <v>0</v>
      </c>
    </row>
    <row r="179" spans="1:5" hidden="1" x14ac:dyDescent="0.2">
      <c r="A179" s="20" t="s">
        <v>117</v>
      </c>
      <c r="B179" s="20"/>
      <c r="C179" s="20"/>
      <c r="D179" s="9">
        <v>0</v>
      </c>
      <c r="E179" s="9">
        <v>0</v>
      </c>
    </row>
    <row r="180" spans="1:5" hidden="1" x14ac:dyDescent="0.2">
      <c r="A180" s="20" t="s">
        <v>117</v>
      </c>
      <c r="B180" s="20"/>
      <c r="C180" s="20"/>
      <c r="D180" s="9">
        <v>0</v>
      </c>
      <c r="E180" s="9">
        <v>0</v>
      </c>
    </row>
    <row r="181" spans="1:5" hidden="1" x14ac:dyDescent="0.2">
      <c r="A181" s="20" t="s">
        <v>117</v>
      </c>
      <c r="B181" s="20"/>
      <c r="C181" s="20"/>
      <c r="D181" s="9">
        <v>0</v>
      </c>
      <c r="E181" s="9">
        <v>0</v>
      </c>
    </row>
    <row r="182" spans="1:5" hidden="1" x14ac:dyDescent="0.2">
      <c r="A182" s="20" t="s">
        <v>117</v>
      </c>
      <c r="B182" s="20"/>
      <c r="C182" s="20"/>
      <c r="D182" s="9">
        <v>0</v>
      </c>
      <c r="E182" s="9">
        <v>0</v>
      </c>
    </row>
    <row r="183" spans="1:5" hidden="1" x14ac:dyDescent="0.2">
      <c r="A183" s="20" t="s">
        <v>117</v>
      </c>
      <c r="B183" s="20"/>
      <c r="C183" s="20"/>
      <c r="D183" s="9">
        <v>0</v>
      </c>
      <c r="E183" s="9">
        <v>0</v>
      </c>
    </row>
    <row r="184" spans="1:5" hidden="1" x14ac:dyDescent="0.2">
      <c r="A184" s="20" t="s">
        <v>117</v>
      </c>
      <c r="B184" s="20"/>
      <c r="C184" s="20"/>
      <c r="D184" s="9">
        <v>0</v>
      </c>
      <c r="E184" s="9">
        <v>0</v>
      </c>
    </row>
    <row r="185" spans="1:5" hidden="1" x14ac:dyDescent="0.2">
      <c r="A185" s="20" t="s">
        <v>117</v>
      </c>
      <c r="B185" s="20"/>
      <c r="C185" s="20"/>
      <c r="D185" s="9">
        <v>0</v>
      </c>
      <c r="E185" s="9">
        <v>0</v>
      </c>
    </row>
    <row r="186" spans="1:5" hidden="1" x14ac:dyDescent="0.2">
      <c r="A186" s="20" t="s">
        <v>117</v>
      </c>
      <c r="B186" s="20"/>
      <c r="C186" s="20"/>
      <c r="D186" s="9">
        <v>0</v>
      </c>
      <c r="E186" s="9">
        <v>0</v>
      </c>
    </row>
    <row r="187" spans="1:5" hidden="1" x14ac:dyDescent="0.2">
      <c r="A187" s="20" t="s">
        <v>117</v>
      </c>
      <c r="B187" s="20"/>
      <c r="C187" s="20"/>
      <c r="D187" s="9">
        <v>0</v>
      </c>
      <c r="E187" s="9">
        <v>0</v>
      </c>
    </row>
    <row r="188" spans="1:5" hidden="1" x14ac:dyDescent="0.2">
      <c r="A188" s="20" t="s">
        <v>117</v>
      </c>
      <c r="B188" s="20"/>
      <c r="C188" s="20"/>
      <c r="D188" s="9">
        <v>0</v>
      </c>
      <c r="E188" s="9">
        <v>0</v>
      </c>
    </row>
    <row r="189" spans="1:5" hidden="1" x14ac:dyDescent="0.2">
      <c r="A189" s="20" t="s">
        <v>117</v>
      </c>
      <c r="B189" s="20"/>
      <c r="C189" s="20"/>
      <c r="D189" s="9">
        <v>0</v>
      </c>
      <c r="E189" s="9">
        <v>0</v>
      </c>
    </row>
    <row r="190" spans="1:5" hidden="1" x14ac:dyDescent="0.2">
      <c r="A190" s="20" t="s">
        <v>117</v>
      </c>
      <c r="B190" s="20"/>
      <c r="C190" s="20"/>
      <c r="D190" s="9">
        <v>0</v>
      </c>
      <c r="E190" s="9">
        <v>0</v>
      </c>
    </row>
    <row r="191" spans="1:5" hidden="1" x14ac:dyDescent="0.2">
      <c r="A191" s="20" t="s">
        <v>117</v>
      </c>
      <c r="B191" s="20"/>
      <c r="C191" s="20"/>
      <c r="D191" s="9">
        <v>0</v>
      </c>
      <c r="E191" s="9">
        <v>0</v>
      </c>
    </row>
    <row r="192" spans="1:5" hidden="1" x14ac:dyDescent="0.2">
      <c r="A192" s="20" t="s">
        <v>117</v>
      </c>
      <c r="B192" s="20"/>
      <c r="C192" s="20"/>
      <c r="D192" s="9">
        <v>0</v>
      </c>
      <c r="E192" s="9">
        <v>0</v>
      </c>
    </row>
    <row r="193" spans="1:5" hidden="1" x14ac:dyDescent="0.2">
      <c r="A193" s="20" t="s">
        <v>117</v>
      </c>
      <c r="B193" s="20"/>
      <c r="C193" s="20"/>
      <c r="D193" s="9">
        <v>0</v>
      </c>
      <c r="E193" s="9">
        <v>0</v>
      </c>
    </row>
    <row r="194" spans="1:5" hidden="1" x14ac:dyDescent="0.2">
      <c r="A194" s="20" t="s">
        <v>117</v>
      </c>
      <c r="B194" s="20"/>
      <c r="C194" s="20"/>
      <c r="D194" s="9">
        <v>0</v>
      </c>
      <c r="E194" s="9">
        <v>0</v>
      </c>
    </row>
    <row r="195" spans="1:5" hidden="1" x14ac:dyDescent="0.2">
      <c r="A195" s="20" t="s">
        <v>117</v>
      </c>
      <c r="B195" s="20"/>
      <c r="C195" s="20"/>
      <c r="D195" s="9">
        <v>0</v>
      </c>
      <c r="E195" s="9">
        <v>0</v>
      </c>
    </row>
    <row r="196" spans="1:5" hidden="1" x14ac:dyDescent="0.2">
      <c r="A196" s="20" t="s">
        <v>117</v>
      </c>
      <c r="B196" s="20"/>
      <c r="C196" s="20"/>
      <c r="D196" s="9">
        <v>0</v>
      </c>
      <c r="E196" s="9">
        <v>0</v>
      </c>
    </row>
    <row r="197" spans="1:5" hidden="1" x14ac:dyDescent="0.2">
      <c r="A197" s="20" t="s">
        <v>117</v>
      </c>
      <c r="B197" s="20"/>
      <c r="C197" s="20"/>
      <c r="D197" s="9">
        <v>0</v>
      </c>
      <c r="E197" s="9">
        <v>0</v>
      </c>
    </row>
    <row r="198" spans="1:5" hidden="1" x14ac:dyDescent="0.2">
      <c r="A198" s="20" t="s">
        <v>117</v>
      </c>
      <c r="B198" s="20"/>
      <c r="C198" s="20"/>
      <c r="D198" s="9">
        <v>0</v>
      </c>
      <c r="E198" s="9">
        <v>0</v>
      </c>
    </row>
    <row r="199" spans="1:5" hidden="1" x14ac:dyDescent="0.2">
      <c r="A199" s="20" t="s">
        <v>117</v>
      </c>
      <c r="B199" s="20"/>
      <c r="C199" s="20"/>
      <c r="D199" s="9">
        <v>0</v>
      </c>
      <c r="E199" s="9">
        <v>0</v>
      </c>
    </row>
    <row r="200" spans="1:5" hidden="1" x14ac:dyDescent="0.2">
      <c r="A200" s="20" t="s">
        <v>117</v>
      </c>
      <c r="B200" s="20"/>
      <c r="C200" s="20"/>
      <c r="D200" s="9">
        <v>0</v>
      </c>
      <c r="E200" s="9">
        <v>0</v>
      </c>
    </row>
    <row r="201" spans="1:5" hidden="1" x14ac:dyDescent="0.2">
      <c r="A201" s="20" t="s">
        <v>117</v>
      </c>
      <c r="B201" s="20"/>
      <c r="C201" s="20"/>
      <c r="D201" s="9">
        <v>0</v>
      </c>
      <c r="E201" s="9">
        <v>0</v>
      </c>
    </row>
    <row r="202" spans="1:5" hidden="1" x14ac:dyDescent="0.2">
      <c r="A202" s="20" t="s">
        <v>117</v>
      </c>
      <c r="B202" s="20"/>
      <c r="C202" s="20"/>
      <c r="D202" s="9">
        <v>0</v>
      </c>
      <c r="E202" s="9">
        <v>0</v>
      </c>
    </row>
    <row r="203" spans="1:5" hidden="1" x14ac:dyDescent="0.2">
      <c r="A203" s="20" t="s">
        <v>117</v>
      </c>
      <c r="B203" s="20"/>
      <c r="C203" s="20"/>
      <c r="D203" s="9">
        <v>0</v>
      </c>
      <c r="E203" s="9">
        <v>0</v>
      </c>
    </row>
    <row r="204" spans="1:5" hidden="1" x14ac:dyDescent="0.2">
      <c r="A204" s="20" t="s">
        <v>117</v>
      </c>
      <c r="B204" s="20"/>
      <c r="C204" s="20"/>
      <c r="D204" s="9">
        <v>0</v>
      </c>
      <c r="E204" s="9">
        <v>0</v>
      </c>
    </row>
    <row r="205" spans="1:5" hidden="1" x14ac:dyDescent="0.2">
      <c r="A205" s="20" t="s">
        <v>117</v>
      </c>
      <c r="B205" s="20"/>
      <c r="C205" s="20"/>
      <c r="D205" s="9">
        <v>0</v>
      </c>
      <c r="E205" s="9">
        <v>0</v>
      </c>
    </row>
    <row r="206" spans="1:5" hidden="1" x14ac:dyDescent="0.2">
      <c r="A206" s="20" t="s">
        <v>117</v>
      </c>
      <c r="B206" s="20"/>
      <c r="C206" s="20"/>
      <c r="D206" s="9">
        <v>0</v>
      </c>
      <c r="E206" s="9">
        <v>0</v>
      </c>
    </row>
    <row r="207" spans="1:5" hidden="1" x14ac:dyDescent="0.2">
      <c r="A207" s="20" t="s">
        <v>117</v>
      </c>
      <c r="B207" s="20"/>
      <c r="C207" s="20"/>
      <c r="D207" s="9">
        <v>0</v>
      </c>
      <c r="E207" s="9">
        <v>0</v>
      </c>
    </row>
    <row r="208" spans="1:5" hidden="1" x14ac:dyDescent="0.2">
      <c r="A208" s="20" t="s">
        <v>117</v>
      </c>
      <c r="B208" s="20"/>
      <c r="C208" s="20"/>
      <c r="D208" s="9">
        <v>0</v>
      </c>
      <c r="E208" s="9">
        <v>0</v>
      </c>
    </row>
    <row r="209" spans="1:5" hidden="1" x14ac:dyDescent="0.2">
      <c r="A209" s="20" t="s">
        <v>117</v>
      </c>
      <c r="B209" s="20"/>
      <c r="C209" s="20"/>
      <c r="D209" s="9">
        <v>0</v>
      </c>
      <c r="E209" s="9">
        <v>0</v>
      </c>
    </row>
    <row r="210" spans="1:5" hidden="1" x14ac:dyDescent="0.2">
      <c r="A210" s="20" t="s">
        <v>117</v>
      </c>
      <c r="B210" s="20"/>
      <c r="C210" s="20"/>
      <c r="D210" s="9">
        <v>0</v>
      </c>
      <c r="E210" s="9">
        <v>0</v>
      </c>
    </row>
    <row r="211" spans="1:5" hidden="1" x14ac:dyDescent="0.2">
      <c r="A211" s="20" t="s">
        <v>117</v>
      </c>
      <c r="B211" s="20"/>
      <c r="C211" s="20"/>
      <c r="D211" s="9">
        <v>0</v>
      </c>
      <c r="E211" s="9">
        <v>0</v>
      </c>
    </row>
    <row r="212" spans="1:5" hidden="1" x14ac:dyDescent="0.2">
      <c r="A212" s="20" t="s">
        <v>117</v>
      </c>
      <c r="B212" s="20"/>
      <c r="C212" s="20"/>
      <c r="D212" s="9">
        <v>0</v>
      </c>
      <c r="E212" s="9">
        <v>0</v>
      </c>
    </row>
    <row r="213" spans="1:5" hidden="1" x14ac:dyDescent="0.2">
      <c r="A213" s="20" t="s">
        <v>117</v>
      </c>
      <c r="B213" s="20"/>
      <c r="C213" s="20"/>
      <c r="D213" s="9">
        <v>0</v>
      </c>
      <c r="E213" s="9">
        <v>0</v>
      </c>
    </row>
    <row r="214" spans="1:5" hidden="1" x14ac:dyDescent="0.2">
      <c r="A214" s="20" t="s">
        <v>117</v>
      </c>
      <c r="B214" s="20"/>
      <c r="C214" s="20"/>
      <c r="D214" s="9">
        <v>0</v>
      </c>
      <c r="E214" s="9">
        <v>0</v>
      </c>
    </row>
    <row r="215" spans="1:5" hidden="1" x14ac:dyDescent="0.2">
      <c r="A215" s="20" t="s">
        <v>117</v>
      </c>
      <c r="B215" s="20"/>
      <c r="C215" s="20"/>
      <c r="D215" s="9">
        <v>0</v>
      </c>
      <c r="E215" s="9">
        <v>0</v>
      </c>
    </row>
    <row r="216" spans="1:5" hidden="1" x14ac:dyDescent="0.2">
      <c r="A216" s="20" t="s">
        <v>117</v>
      </c>
      <c r="B216" s="20"/>
      <c r="C216" s="20"/>
      <c r="D216" s="9">
        <v>0</v>
      </c>
      <c r="E216" s="9">
        <v>0</v>
      </c>
    </row>
    <row r="217" spans="1:5" hidden="1" x14ac:dyDescent="0.2">
      <c r="A217" s="20" t="s">
        <v>117</v>
      </c>
      <c r="B217" s="20"/>
      <c r="C217" s="20"/>
      <c r="D217" s="9">
        <v>0</v>
      </c>
      <c r="E217" s="9">
        <v>0</v>
      </c>
    </row>
    <row r="218" spans="1:5" hidden="1" x14ac:dyDescent="0.2">
      <c r="A218" s="20" t="s">
        <v>117</v>
      </c>
      <c r="B218" s="20"/>
      <c r="C218" s="20"/>
      <c r="D218" s="9">
        <v>0</v>
      </c>
      <c r="E218" s="9">
        <v>0</v>
      </c>
    </row>
    <row r="219" spans="1:5" hidden="1" x14ac:dyDescent="0.2">
      <c r="A219" s="20" t="s">
        <v>117</v>
      </c>
      <c r="B219" s="20"/>
      <c r="C219" s="20"/>
      <c r="D219" s="9">
        <v>0</v>
      </c>
      <c r="E219" s="9">
        <v>0</v>
      </c>
    </row>
    <row r="220" spans="1:5" hidden="1" x14ac:dyDescent="0.2">
      <c r="A220" s="20" t="s">
        <v>117</v>
      </c>
      <c r="B220" s="20"/>
      <c r="C220" s="20"/>
      <c r="D220" s="9">
        <v>0</v>
      </c>
      <c r="E220" s="9">
        <v>0</v>
      </c>
    </row>
    <row r="221" spans="1:5" hidden="1" x14ac:dyDescent="0.2">
      <c r="A221" s="20" t="s">
        <v>117</v>
      </c>
      <c r="B221" s="20"/>
      <c r="C221" s="20"/>
      <c r="D221" s="9">
        <v>0</v>
      </c>
      <c r="E221" s="9">
        <v>0</v>
      </c>
    </row>
    <row r="222" spans="1:5" hidden="1" x14ac:dyDescent="0.2">
      <c r="A222" s="20" t="s">
        <v>117</v>
      </c>
      <c r="B222" s="20"/>
      <c r="C222" s="20"/>
      <c r="D222" s="9">
        <v>0</v>
      </c>
      <c r="E222" s="9">
        <v>0</v>
      </c>
    </row>
    <row r="223" spans="1:5" hidden="1" x14ac:dyDescent="0.2">
      <c r="A223" s="20" t="s">
        <v>117</v>
      </c>
      <c r="B223" s="20"/>
      <c r="C223" s="20"/>
      <c r="D223" s="9">
        <v>0</v>
      </c>
      <c r="E223" s="9">
        <v>0</v>
      </c>
    </row>
    <row r="224" spans="1:5" hidden="1" x14ac:dyDescent="0.2">
      <c r="A224" s="20" t="s">
        <v>117</v>
      </c>
      <c r="B224" s="20"/>
      <c r="C224" s="20"/>
      <c r="D224" s="9">
        <v>0</v>
      </c>
      <c r="E224" s="9">
        <v>0</v>
      </c>
    </row>
    <row r="225" spans="1:5" hidden="1" x14ac:dyDescent="0.2">
      <c r="A225" s="20" t="s">
        <v>117</v>
      </c>
      <c r="B225" s="20"/>
      <c r="C225" s="20"/>
      <c r="D225" s="9">
        <v>0</v>
      </c>
      <c r="E225" s="9">
        <v>0</v>
      </c>
    </row>
    <row r="226" spans="1:5" hidden="1" x14ac:dyDescent="0.2">
      <c r="A226" s="20" t="s">
        <v>117</v>
      </c>
      <c r="B226" s="20"/>
      <c r="C226" s="20"/>
      <c r="D226" s="9">
        <v>0</v>
      </c>
      <c r="E226" s="9">
        <v>0</v>
      </c>
    </row>
    <row r="227" spans="1:5" hidden="1" x14ac:dyDescent="0.2">
      <c r="A227" s="20" t="s">
        <v>117</v>
      </c>
      <c r="B227" s="20"/>
      <c r="C227" s="20"/>
      <c r="D227" s="9">
        <v>0</v>
      </c>
      <c r="E227" s="9">
        <v>0</v>
      </c>
    </row>
    <row r="228" spans="1:5" hidden="1" x14ac:dyDescent="0.2">
      <c r="A228" s="20" t="s">
        <v>117</v>
      </c>
      <c r="B228" s="20"/>
      <c r="C228" s="20"/>
      <c r="D228" s="9">
        <v>0</v>
      </c>
      <c r="E228" s="9">
        <v>0</v>
      </c>
    </row>
    <row r="229" spans="1:5" hidden="1" x14ac:dyDescent="0.2">
      <c r="A229" s="20" t="s">
        <v>117</v>
      </c>
      <c r="B229" s="20"/>
      <c r="C229" s="20"/>
      <c r="D229" s="9">
        <v>0</v>
      </c>
      <c r="E229" s="9">
        <v>0</v>
      </c>
    </row>
    <row r="230" spans="1:5" hidden="1" x14ac:dyDescent="0.2">
      <c r="A230" s="20" t="s">
        <v>117</v>
      </c>
      <c r="B230" s="20"/>
      <c r="C230" s="20"/>
      <c r="D230" s="9">
        <v>0</v>
      </c>
      <c r="E230" s="9">
        <v>0</v>
      </c>
    </row>
    <row r="231" spans="1:5" hidden="1" x14ac:dyDescent="0.2">
      <c r="A231" s="20" t="s">
        <v>117</v>
      </c>
      <c r="B231" s="20"/>
      <c r="C231" s="20"/>
      <c r="D231" s="9">
        <v>0</v>
      </c>
      <c r="E231" s="9">
        <v>0</v>
      </c>
    </row>
    <row r="232" spans="1:5" hidden="1" x14ac:dyDescent="0.2">
      <c r="A232" s="20" t="s">
        <v>117</v>
      </c>
      <c r="B232" s="20"/>
      <c r="C232" s="20"/>
      <c r="D232" s="9">
        <v>0</v>
      </c>
      <c r="E232" s="9">
        <v>0</v>
      </c>
    </row>
    <row r="233" spans="1:5" hidden="1" x14ac:dyDescent="0.2">
      <c r="A233" s="20" t="s">
        <v>117</v>
      </c>
      <c r="B233" s="20"/>
      <c r="C233" s="20"/>
      <c r="D233" s="9">
        <v>0</v>
      </c>
      <c r="E233" s="9">
        <v>0</v>
      </c>
    </row>
    <row r="234" spans="1:5" hidden="1" x14ac:dyDescent="0.2">
      <c r="A234" s="20" t="s">
        <v>117</v>
      </c>
      <c r="B234" s="20"/>
      <c r="C234" s="20"/>
      <c r="D234" s="9">
        <v>0</v>
      </c>
      <c r="E234" s="9">
        <v>0</v>
      </c>
    </row>
    <row r="235" spans="1:5" hidden="1" x14ac:dyDescent="0.2">
      <c r="A235" s="20" t="s">
        <v>117</v>
      </c>
      <c r="B235" s="20"/>
      <c r="C235" s="20"/>
      <c r="D235" s="9">
        <v>0</v>
      </c>
      <c r="E235" s="9">
        <v>0</v>
      </c>
    </row>
    <row r="236" spans="1:5" hidden="1" x14ac:dyDescent="0.2">
      <c r="A236" s="20" t="s">
        <v>117</v>
      </c>
      <c r="B236" s="20"/>
      <c r="C236" s="20"/>
      <c r="D236" s="9">
        <v>0</v>
      </c>
      <c r="E236" s="9">
        <v>0</v>
      </c>
    </row>
    <row r="237" spans="1:5" hidden="1" x14ac:dyDescent="0.2">
      <c r="A237" s="20" t="s">
        <v>117</v>
      </c>
      <c r="B237" s="20"/>
      <c r="C237" s="20"/>
      <c r="D237" s="9">
        <v>0</v>
      </c>
      <c r="E237" s="9">
        <v>0</v>
      </c>
    </row>
    <row r="238" spans="1:5" hidden="1" x14ac:dyDescent="0.2">
      <c r="A238" s="20" t="s">
        <v>117</v>
      </c>
      <c r="B238" s="20"/>
      <c r="C238" s="20"/>
      <c r="D238" s="9">
        <v>0</v>
      </c>
      <c r="E238" s="9">
        <v>0</v>
      </c>
    </row>
    <row r="239" spans="1:5" hidden="1" x14ac:dyDescent="0.2">
      <c r="A239" s="20" t="s">
        <v>117</v>
      </c>
      <c r="B239" s="20"/>
      <c r="C239" s="20"/>
      <c r="D239" s="9">
        <v>0</v>
      </c>
      <c r="E239" s="9">
        <v>0</v>
      </c>
    </row>
    <row r="240" spans="1:5" hidden="1" x14ac:dyDescent="0.2">
      <c r="A240" s="20" t="s">
        <v>117</v>
      </c>
      <c r="B240" s="20"/>
      <c r="C240" s="20"/>
      <c r="D240" s="9">
        <v>0</v>
      </c>
      <c r="E240" s="9">
        <v>0</v>
      </c>
    </row>
    <row r="241" spans="1:8" hidden="1" x14ac:dyDescent="0.2">
      <c r="A241" s="20" t="s">
        <v>117</v>
      </c>
      <c r="B241" s="20"/>
      <c r="C241" s="20"/>
      <c r="D241" s="9">
        <v>0</v>
      </c>
      <c r="E241" s="9">
        <v>0</v>
      </c>
    </row>
    <row r="242" spans="1:8" hidden="1" x14ac:dyDescent="0.2">
      <c r="A242" s="20" t="s">
        <v>117</v>
      </c>
      <c r="B242" s="20"/>
      <c r="C242" s="20"/>
      <c r="D242" s="9">
        <v>0</v>
      </c>
      <c r="E242" s="9">
        <v>0</v>
      </c>
    </row>
    <row r="243" spans="1:8" hidden="1" x14ac:dyDescent="0.2">
      <c r="A243" s="20" t="s">
        <v>117</v>
      </c>
      <c r="B243" s="20"/>
      <c r="C243" s="20"/>
      <c r="D243" s="9">
        <v>0</v>
      </c>
      <c r="E243" s="9">
        <v>0</v>
      </c>
    </row>
    <row r="244" spans="1:8" hidden="1" x14ac:dyDescent="0.2">
      <c r="A244" s="20" t="s">
        <v>117</v>
      </c>
      <c r="B244" s="20"/>
      <c r="C244" s="20"/>
      <c r="D244" s="9">
        <v>0</v>
      </c>
      <c r="E244" s="9">
        <v>0</v>
      </c>
    </row>
    <row r="245" spans="1:8" hidden="1" x14ac:dyDescent="0.2">
      <c r="A245" s="20" t="s">
        <v>117</v>
      </c>
      <c r="B245" s="20"/>
      <c r="C245" s="20"/>
      <c r="D245" s="9">
        <v>0</v>
      </c>
      <c r="E245" s="9">
        <v>0</v>
      </c>
    </row>
    <row r="246" spans="1:8" hidden="1" x14ac:dyDescent="0.2">
      <c r="A246" s="20" t="s">
        <v>117</v>
      </c>
      <c r="B246" s="20"/>
      <c r="C246" s="20"/>
      <c r="D246" s="9">
        <v>0</v>
      </c>
      <c r="E246" s="9">
        <v>0</v>
      </c>
    </row>
    <row r="247" spans="1:8" hidden="1" x14ac:dyDescent="0.2">
      <c r="A247" s="20" t="s">
        <v>117</v>
      </c>
      <c r="B247" s="20"/>
      <c r="C247" s="20"/>
      <c r="D247" s="9">
        <v>0</v>
      </c>
      <c r="E247" s="9">
        <v>0</v>
      </c>
    </row>
    <row r="248" spans="1:8" x14ac:dyDescent="0.2">
      <c r="D248" s="61">
        <v>374841.34600000002</v>
      </c>
      <c r="E248" s="23">
        <v>119078.18700000001</v>
      </c>
      <c r="H248" s="39"/>
    </row>
    <row r="249" spans="1:8" x14ac:dyDescent="0.2">
      <c r="D249" s="61">
        <f>D248-D171</f>
        <v>9383.3020000001416</v>
      </c>
      <c r="E249" s="61">
        <f>E248-E171</f>
        <v>41894.964000000007</v>
      </c>
    </row>
  </sheetData>
  <sheetProtection selectLockedCells="1" selectUnlockedCells="1"/>
  <mergeCells count="7">
    <mergeCell ref="A1:F1"/>
    <mergeCell ref="A9:E9"/>
    <mergeCell ref="A11:A12"/>
    <mergeCell ref="D11:E11"/>
    <mergeCell ref="B11:B12"/>
    <mergeCell ref="C11:C12"/>
    <mergeCell ref="A2:F2"/>
  </mergeCells>
  <pageMargins left="0.59055118110236227" right="0.39370078740157483" top="0.78740157480314965" bottom="0.59055118110236227" header="0" footer="0"/>
  <pageSetup paperSize="9" scale="90" firstPageNumber="0" orientation="landscape" horizontalDpi="300" verticalDpi="300" r:id="rId1"/>
  <headerFooter alignWithMargins="0"/>
  <rowBreaks count="2" manualBreakCount="2">
    <brk id="107" max="5" man="1"/>
    <brk id="145" max="5" man="1"/>
  </rowBreaks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2025-10-07T12:50:22Z</cp:lastPrinted>
  <dcterms:created xsi:type="dcterms:W3CDTF">2016-12-23T12:59:32Z</dcterms:created>
  <dcterms:modified xsi:type="dcterms:W3CDTF">2025-10-07T12:50:27Z</dcterms:modified>
</cp:coreProperties>
</file>