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5\январь проект\"/>
    </mc:Choice>
  </mc:AlternateContent>
  <bookViews>
    <workbookView xWindow="0" yWindow="0" windowWidth="28800" windowHeight="11265" activeTab="2"/>
  </bookViews>
  <sheets>
    <sheet name="Ведом" sheetId="1" r:id="rId1"/>
    <sheet name="Функц" sheetId="2" r:id="rId2"/>
    <sheet name="ЦСР" sheetId="7" r:id="rId3"/>
  </sheets>
  <externalReferences>
    <externalReference r:id="rId4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Ведом!$A$1:$H$375</definedName>
    <definedName name="_xlnm.Print_Area" localSheetId="1">Функц!$A$1:$E$110</definedName>
    <definedName name="_xlnm.Print_Area" localSheetId="2">ЦСР!$A$1:$F$238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 iterate="1"/>
</workbook>
</file>

<file path=xl/calcChain.xml><?xml version="1.0" encoding="utf-8"?>
<calcChain xmlns="http://schemas.openxmlformats.org/spreadsheetml/2006/main">
  <c r="D39" i="2" l="1"/>
  <c r="D35" i="2" l="1"/>
  <c r="C40" i="2"/>
  <c r="C39" i="2"/>
  <c r="C35" i="2" s="1"/>
  <c r="E48" i="7" l="1"/>
  <c r="D48" i="7"/>
  <c r="G328" i="1"/>
  <c r="F328" i="1"/>
  <c r="F329" i="1"/>
  <c r="D21" i="2" l="1"/>
  <c r="D165" i="7" l="1"/>
  <c r="D164" i="7" s="1"/>
  <c r="D163" i="7" s="1"/>
  <c r="F243" i="1"/>
  <c r="F244" i="1"/>
  <c r="E150" i="7" l="1"/>
  <c r="E149" i="7" s="1"/>
  <c r="E148" i="7" s="1"/>
  <c r="D150" i="7"/>
  <c r="D149" i="7" s="1"/>
  <c r="D148" i="7" s="1"/>
  <c r="E72" i="7" l="1"/>
  <c r="E71" i="7" s="1"/>
  <c r="D72" i="7"/>
  <c r="D71" i="7" s="1"/>
  <c r="D70" i="7"/>
  <c r="G129" i="1" l="1"/>
  <c r="E27" i="7"/>
  <c r="E26" i="7" s="1"/>
  <c r="E29" i="7"/>
  <c r="E28" i="7" s="1"/>
  <c r="E31" i="7"/>
  <c r="E30" i="7" s="1"/>
  <c r="E33" i="7"/>
  <c r="E32" i="7" s="1"/>
  <c r="E35" i="7"/>
  <c r="E34" i="7" s="1"/>
  <c r="E38" i="7"/>
  <c r="E37" i="7" s="1"/>
  <c r="E40" i="7"/>
  <c r="E39" i="7" s="1"/>
  <c r="E42" i="7"/>
  <c r="E41" i="7" s="1"/>
  <c r="E78" i="7"/>
  <c r="E77" i="7" s="1"/>
  <c r="E80" i="7"/>
  <c r="E79" i="7" s="1"/>
  <c r="E82" i="7"/>
  <c r="E81" i="7" s="1"/>
  <c r="E94" i="7"/>
  <c r="E93" i="7" s="1"/>
  <c r="E96" i="7"/>
  <c r="E97" i="7"/>
  <c r="E99" i="7"/>
  <c r="E98" i="7" s="1"/>
  <c r="E101" i="7"/>
  <c r="E102" i="7"/>
  <c r="E100" i="7" s="1"/>
  <c r="E95" i="7" l="1"/>
  <c r="E25" i="7"/>
  <c r="E36" i="7"/>
  <c r="E76" i="7"/>
  <c r="D85" i="7"/>
  <c r="D84" i="7" s="1"/>
  <c r="D31" i="7"/>
  <c r="F212" i="1" l="1"/>
  <c r="F211" i="1" s="1"/>
  <c r="F129" i="1"/>
  <c r="E126" i="7" l="1"/>
  <c r="D126" i="7"/>
  <c r="D117" i="7" l="1"/>
  <c r="D97" i="7"/>
  <c r="F229" i="1"/>
  <c r="F228" i="1" s="1"/>
  <c r="F178" i="1"/>
  <c r="D75" i="7" l="1"/>
  <c r="D74" i="7" s="1"/>
  <c r="D73" i="7" s="1"/>
  <c r="D138" i="7" l="1"/>
  <c r="E17" i="7"/>
  <c r="D17" i="7"/>
  <c r="G119" i="1"/>
  <c r="G118" i="1" s="1"/>
  <c r="F119" i="1"/>
  <c r="F118" i="1" s="1"/>
  <c r="F39" i="1"/>
  <c r="F38" i="1" s="1"/>
  <c r="F36" i="1"/>
  <c r="F35" i="1" s="1"/>
  <c r="F34" i="1" l="1"/>
  <c r="G104" i="1" l="1"/>
  <c r="G103" i="1" s="1"/>
  <c r="G102" i="1" s="1"/>
  <c r="D41" i="2" s="1"/>
  <c r="D40" i="2" s="1"/>
  <c r="E124" i="7" l="1"/>
  <c r="D124" i="7"/>
  <c r="E114" i="7" l="1"/>
  <c r="D114" i="7"/>
  <c r="D80" i="7"/>
  <c r="D29" i="7" l="1"/>
  <c r="F104" i="1" l="1"/>
  <c r="F103" i="1" s="1"/>
  <c r="F102" i="1" s="1"/>
  <c r="C41" i="2" s="1"/>
  <c r="D99" i="7" l="1"/>
  <c r="D98" i="7" s="1"/>
  <c r="G255" i="1" l="1"/>
  <c r="E70" i="7" l="1"/>
  <c r="E69" i="7" s="1"/>
  <c r="G323" i="1"/>
  <c r="G82" i="1"/>
  <c r="G81" i="1" s="1"/>
  <c r="F82" i="1"/>
  <c r="F81" i="1" s="1"/>
  <c r="F202" i="1" l="1"/>
  <c r="F201" i="1" s="1"/>
  <c r="D69" i="7" l="1"/>
  <c r="G183" i="1" l="1"/>
  <c r="F28" i="1" l="1"/>
  <c r="F241" i="1" l="1"/>
  <c r="F240" i="1" s="1"/>
  <c r="E131" i="7" l="1"/>
  <c r="E130" i="7" s="1"/>
  <c r="D131" i="7"/>
  <c r="G304" i="1"/>
  <c r="G303" i="1" s="1"/>
  <c r="F304" i="1"/>
  <c r="F303" i="1" s="1"/>
  <c r="F302" i="1" s="1"/>
  <c r="G160" i="1" l="1"/>
  <c r="G159" i="1" s="1"/>
  <c r="G273" i="1"/>
  <c r="G272" i="1" s="1"/>
  <c r="G158" i="1" l="1"/>
  <c r="E92" i="7"/>
  <c r="E91" i="7" s="1"/>
  <c r="E90" i="7" s="1"/>
  <c r="G174" i="1"/>
  <c r="G168" i="1" s="1"/>
  <c r="G253" i="1" l="1"/>
  <c r="G185" i="1"/>
  <c r="F253" i="1" l="1"/>
  <c r="F131" i="1"/>
  <c r="F128" i="1" s="1"/>
  <c r="G131" i="1"/>
  <c r="G128" i="1" s="1"/>
  <c r="G122" i="1" l="1"/>
  <c r="D132" i="7" l="1"/>
  <c r="D130" i="7" s="1"/>
  <c r="G276" i="1"/>
  <c r="F279" i="1"/>
  <c r="D147" i="7"/>
  <c r="D146" i="7" s="1"/>
  <c r="F367" i="1"/>
  <c r="F217" i="1" l="1"/>
  <c r="E129" i="7" l="1"/>
  <c r="D129" i="7"/>
  <c r="G275" i="1"/>
  <c r="F276" i="1"/>
  <c r="F275" i="1" s="1"/>
  <c r="D125" i="7" l="1"/>
  <c r="E125" i="7"/>
  <c r="D145" i="7"/>
  <c r="G362" i="1" l="1"/>
  <c r="G361" i="1" s="1"/>
  <c r="G360" i="1" s="1"/>
  <c r="F365" i="1"/>
  <c r="E136" i="7" l="1"/>
  <c r="D140" i="7"/>
  <c r="D137" i="7"/>
  <c r="E108" i="7"/>
  <c r="D108" i="7"/>
  <c r="E106" i="7"/>
  <c r="D106" i="7"/>
  <c r="G319" i="1"/>
  <c r="G318" i="1" s="1"/>
  <c r="F319" i="1"/>
  <c r="F318" i="1" s="1"/>
  <c r="F185" i="1" l="1"/>
  <c r="F183" i="1"/>
  <c r="G182" i="1" l="1"/>
  <c r="F182" i="1"/>
  <c r="D143" i="7"/>
  <c r="F363" i="1" l="1"/>
  <c r="F362" i="1" s="1"/>
  <c r="F361" i="1" l="1"/>
  <c r="F360" i="1" s="1"/>
  <c r="D30" i="7" l="1"/>
  <c r="G121" i="1" l="1"/>
  <c r="G117" i="1" s="1"/>
  <c r="F122" i="1"/>
  <c r="F121" i="1" s="1"/>
  <c r="F117" i="1" s="1"/>
  <c r="D58" i="2" l="1"/>
  <c r="C58" i="2"/>
  <c r="F62" i="1"/>
  <c r="D139" i="7" l="1"/>
  <c r="D136" i="7" s="1"/>
  <c r="F115" i="1"/>
  <c r="F114" i="1" s="1"/>
  <c r="D144" i="7" l="1"/>
  <c r="D142" i="7"/>
  <c r="D141" i="7" l="1"/>
  <c r="F64" i="1"/>
  <c r="F273" i="1" l="1"/>
  <c r="F272" i="1" s="1"/>
  <c r="E128" i="7" l="1"/>
  <c r="E127" i="7" s="1"/>
  <c r="D128" i="7"/>
  <c r="G69" i="1"/>
  <c r="G68" i="1" s="1"/>
  <c r="G302" i="1" l="1"/>
  <c r="G112" i="1"/>
  <c r="G111" i="1" s="1"/>
  <c r="G110" i="1" s="1"/>
  <c r="G341" i="1" l="1"/>
  <c r="G340" i="1" s="1"/>
  <c r="G339" i="1" s="1"/>
  <c r="F341" i="1"/>
  <c r="F340" i="1" s="1"/>
  <c r="F339" i="1" s="1"/>
  <c r="C53" i="2" l="1"/>
  <c r="D53" i="2"/>
  <c r="D94" i="7" l="1"/>
  <c r="D101" i="7"/>
  <c r="G91" i="1" l="1"/>
  <c r="D33" i="7" l="1"/>
  <c r="D32" i="7" s="1"/>
  <c r="G108" i="1"/>
  <c r="G53" i="1"/>
  <c r="G52" i="1" s="1"/>
  <c r="G51" i="1" s="1"/>
  <c r="D98" i="2" l="1"/>
  <c r="G15" i="1"/>
  <c r="G135" i="1"/>
  <c r="G134" i="1" s="1"/>
  <c r="G133" i="1" s="1"/>
  <c r="D87" i="2" s="1"/>
  <c r="F30" i="1" l="1"/>
  <c r="G300" i="1" l="1"/>
  <c r="G299" i="1" s="1"/>
  <c r="G295" i="1" s="1"/>
  <c r="F300" i="1"/>
  <c r="F299" i="1" s="1"/>
  <c r="F66" i="1"/>
  <c r="F61" i="1" s="1"/>
  <c r="D20" i="7" l="1"/>
  <c r="D19" i="7"/>
  <c r="E89" i="7" l="1"/>
  <c r="E88" i="7" s="1"/>
  <c r="C88" i="7"/>
  <c r="B88" i="7"/>
  <c r="A88" i="7"/>
  <c r="A89" i="7"/>
  <c r="B89" i="7"/>
  <c r="C89" i="7"/>
  <c r="D89" i="7"/>
  <c r="D88" i="7" s="1"/>
  <c r="F297" i="1" l="1"/>
  <c r="F296" i="1" s="1"/>
  <c r="F295" i="1" s="1"/>
  <c r="C50" i="2" l="1"/>
  <c r="C49" i="2" s="1"/>
  <c r="C48" i="2" s="1"/>
  <c r="C45" i="2" s="1"/>
  <c r="C44" i="2" s="1"/>
  <c r="E123" i="7" l="1"/>
  <c r="E122" i="7" s="1"/>
  <c r="D123" i="7"/>
  <c r="D122" i="7" s="1"/>
  <c r="E111" i="7"/>
  <c r="E110" i="7" s="1"/>
  <c r="E109" i="7" s="1"/>
  <c r="D111" i="7"/>
  <c r="D110" i="7" s="1"/>
  <c r="D109" i="7" s="1"/>
  <c r="B112" i="7"/>
  <c r="D38" i="2"/>
  <c r="C38" i="2"/>
  <c r="G100" i="1" l="1"/>
  <c r="G99" i="1" s="1"/>
  <c r="G98" i="1" s="1"/>
  <c r="D135" i="7" l="1"/>
  <c r="D134" i="7" s="1"/>
  <c r="D133" i="7" s="1"/>
  <c r="F20" i="1" l="1"/>
  <c r="F89" i="1"/>
  <c r="G89" i="1"/>
  <c r="F316" i="1" l="1"/>
  <c r="F315" i="1" s="1"/>
  <c r="F255" i="1" l="1"/>
  <c r="E153" i="7"/>
  <c r="E152" i="7" s="1"/>
  <c r="E151" i="7" s="1"/>
  <c r="E156" i="7"/>
  <c r="E155" i="7" s="1"/>
  <c r="E154" i="7" s="1"/>
  <c r="E158" i="7"/>
  <c r="E157" i="7" s="1"/>
  <c r="E162" i="7"/>
  <c r="E161" i="7" s="1"/>
  <c r="E160" i="7" s="1"/>
  <c r="E15" i="7"/>
  <c r="E14" i="7" s="1"/>
  <c r="E16" i="7"/>
  <c r="E24" i="7"/>
  <c r="E23" i="7" s="1"/>
  <c r="E19" i="7"/>
  <c r="E20" i="7"/>
  <c r="E22" i="7"/>
  <c r="E21" i="7" s="1"/>
  <c r="E45" i="7"/>
  <c r="E44" i="7" s="1"/>
  <c r="E43" i="7" s="1"/>
  <c r="E47" i="7"/>
  <c r="E46" i="7" s="1"/>
  <c r="E54" i="7"/>
  <c r="E53" i="7" s="1"/>
  <c r="E52" i="7" s="1"/>
  <c r="E57" i="7"/>
  <c r="E56" i="7" s="1"/>
  <c r="E55" i="7" s="1"/>
  <c r="E59" i="7"/>
  <c r="E58" i="7" s="1"/>
  <c r="E62" i="7"/>
  <c r="E61" i="7" s="1"/>
  <c r="E60" i="7" s="1"/>
  <c r="E65" i="7"/>
  <c r="E64" i="7" s="1"/>
  <c r="E63" i="7" s="1"/>
  <c r="E68" i="7"/>
  <c r="E67" i="7" s="1"/>
  <c r="E66" i="7" s="1"/>
  <c r="E87" i="7"/>
  <c r="E86" i="7" s="1"/>
  <c r="E83" i="7" s="1"/>
  <c r="E105" i="7"/>
  <c r="E107" i="7"/>
  <c r="E113" i="7"/>
  <c r="E112" i="7" s="1"/>
  <c r="E118" i="7"/>
  <c r="E116" i="7" s="1"/>
  <c r="E115" i="7" s="1"/>
  <c r="E121" i="7"/>
  <c r="E120" i="7" s="1"/>
  <c r="E119" i="7" s="1"/>
  <c r="D102" i="7"/>
  <c r="D100" i="7" s="1"/>
  <c r="D96" i="7"/>
  <c r="D95" i="7" s="1"/>
  <c r="E18" i="7" l="1"/>
  <c r="E13" i="7" s="1"/>
  <c r="E103" i="7"/>
  <c r="D162" i="7" l="1"/>
  <c r="D161" i="7" s="1"/>
  <c r="D160" i="7" s="1"/>
  <c r="D158" i="7"/>
  <c r="D157" i="7" s="1"/>
  <c r="D156" i="7"/>
  <c r="D155" i="7" s="1"/>
  <c r="D154" i="7" s="1"/>
  <c r="D153" i="7"/>
  <c r="D152" i="7" s="1"/>
  <c r="D151" i="7" s="1"/>
  <c r="D79" i="7"/>
  <c r="D82" i="7"/>
  <c r="D81" i="7" s="1"/>
  <c r="D78" i="7"/>
  <c r="D77" i="7" s="1"/>
  <c r="D118" i="7"/>
  <c r="D121" i="7"/>
  <c r="D120" i="7" s="1"/>
  <c r="D119" i="7" s="1"/>
  <c r="D113" i="7"/>
  <c r="D112" i="7" s="1"/>
  <c r="D62" i="7"/>
  <c r="D61" i="7" s="1"/>
  <c r="D60" i="7" s="1"/>
  <c r="D65" i="7"/>
  <c r="D64" i="7" s="1"/>
  <c r="D63" i="7" s="1"/>
  <c r="D87" i="7"/>
  <c r="D86" i="7" s="1"/>
  <c r="D83" i="7" s="1"/>
  <c r="D107" i="7"/>
  <c r="D105" i="7"/>
  <c r="D93" i="7"/>
  <c r="D68" i="7"/>
  <c r="D67" i="7" s="1"/>
  <c r="D66" i="7" s="1"/>
  <c r="D57" i="7"/>
  <c r="D56" i="7" s="1"/>
  <c r="D55" i="7" s="1"/>
  <c r="D54" i="7"/>
  <c r="D53" i="7" s="1"/>
  <c r="D52" i="7" s="1"/>
  <c r="D47" i="7"/>
  <c r="D46" i="7" s="1"/>
  <c r="D45" i="7"/>
  <c r="D44" i="7" s="1"/>
  <c r="D43" i="7" s="1"/>
  <c r="D59" i="7"/>
  <c r="D58" i="7" s="1"/>
  <c r="D42" i="7"/>
  <c r="D41" i="7" s="1"/>
  <c r="D40" i="7"/>
  <c r="D39" i="7" s="1"/>
  <c r="D38" i="7"/>
  <c r="D37" i="7" s="1"/>
  <c r="D28" i="7"/>
  <c r="D35" i="7"/>
  <c r="D34" i="7" s="1"/>
  <c r="D27" i="7"/>
  <c r="D26" i="7" s="1"/>
  <c r="D24" i="7"/>
  <c r="D23" i="7" s="1"/>
  <c r="D16" i="7"/>
  <c r="D15" i="7"/>
  <c r="D14" i="7" s="1"/>
  <c r="D22" i="7"/>
  <c r="D21" i="7" s="1"/>
  <c r="B119" i="7"/>
  <c r="B115" i="7"/>
  <c r="B90" i="7"/>
  <c r="B83" i="7"/>
  <c r="B76" i="7"/>
  <c r="B66" i="7"/>
  <c r="B63" i="7"/>
  <c r="B60" i="7"/>
  <c r="B55" i="7"/>
  <c r="B52" i="7"/>
  <c r="B49" i="7"/>
  <c r="B46" i="7"/>
  <c r="B43" i="7"/>
  <c r="B36" i="7"/>
  <c r="B25" i="7"/>
  <c r="B13" i="7"/>
  <c r="G205" i="1"/>
  <c r="G209" i="1"/>
  <c r="G207" i="1"/>
  <c r="G146" i="1"/>
  <c r="G145" i="1" s="1"/>
  <c r="D116" i="7" l="1"/>
  <c r="D115" i="7" s="1"/>
  <c r="D25" i="7"/>
  <c r="D36" i="7"/>
  <c r="D103" i="7"/>
  <c r="D76" i="7"/>
  <c r="D18" i="7"/>
  <c r="D13" i="7" s="1"/>
  <c r="G204" i="1"/>
  <c r="G200" i="1" s="1"/>
  <c r="G107" i="1"/>
  <c r="G106" i="1" s="1"/>
  <c r="G60" i="1"/>
  <c r="G307" i="1"/>
  <c r="G306" i="1" s="1"/>
  <c r="G322" i="1"/>
  <c r="G321" i="1" s="1"/>
  <c r="G126" i="1" l="1"/>
  <c r="G125" i="1" s="1"/>
  <c r="G124" i="1" s="1"/>
  <c r="F126" i="1"/>
  <c r="F125" i="1" s="1"/>
  <c r="F124" i="1" s="1"/>
  <c r="D33" i="2"/>
  <c r="D99" i="2"/>
  <c r="D32" i="2"/>
  <c r="D20" i="2"/>
  <c r="D18" i="2"/>
  <c r="D15" i="2"/>
  <c r="G337" i="1" l="1"/>
  <c r="G336" i="1" s="1"/>
  <c r="F337" i="1"/>
  <c r="F336" i="1" s="1"/>
  <c r="F335" i="1" s="1"/>
  <c r="G335" i="1" l="1"/>
  <c r="G334" i="1" s="1"/>
  <c r="F334" i="1"/>
  <c r="A119" i="7" l="1"/>
  <c r="D86" i="2" l="1"/>
  <c r="F323" i="1" l="1"/>
  <c r="F322" i="1" s="1"/>
  <c r="F270" i="1"/>
  <c r="G270" i="1"/>
  <c r="G247" i="1" s="1"/>
  <c r="G246" i="1" s="1"/>
  <c r="F143" i="1" l="1"/>
  <c r="F142" i="1" s="1"/>
  <c r="F141" i="1" s="1"/>
  <c r="B90" i="2" l="1"/>
  <c r="A87" i="2"/>
  <c r="D90" i="2"/>
  <c r="C90" i="2"/>
  <c r="C26" i="2"/>
  <c r="G139" i="1"/>
  <c r="F139" i="1"/>
  <c r="F138" i="1" s="1"/>
  <c r="F137" i="1" s="1"/>
  <c r="F238" i="1"/>
  <c r="F237" i="1" s="1"/>
  <c r="F236" i="1" s="1"/>
  <c r="C89" i="2" l="1"/>
  <c r="C88" i="2" s="1"/>
  <c r="D89" i="2"/>
  <c r="D88" i="2" s="1"/>
  <c r="G137" i="1"/>
  <c r="G138" i="1"/>
  <c r="F135" i="1" l="1"/>
  <c r="F134" i="1" s="1"/>
  <c r="F133" i="1" s="1"/>
  <c r="C87" i="2" l="1"/>
  <c r="F100" i="1" l="1"/>
  <c r="F99" i="1" s="1"/>
  <c r="F98" i="1" s="1"/>
  <c r="F287" i="1" l="1"/>
  <c r="F286" i="1" s="1"/>
  <c r="F285" i="1" s="1"/>
  <c r="F88" i="1"/>
  <c r="F87" i="1" s="1"/>
  <c r="G88" i="1" l="1"/>
  <c r="G87" i="1" l="1"/>
  <c r="G80" i="1" s="1"/>
  <c r="G59" i="1" s="1"/>
  <c r="D34" i="2" l="1"/>
  <c r="F226" i="1"/>
  <c r="F225" i="1" s="1"/>
  <c r="F224" i="1" s="1"/>
  <c r="F223" i="1" s="1"/>
  <c r="G332" i="1" l="1"/>
  <c r="F331" i="1"/>
  <c r="D51" i="7" s="1"/>
  <c r="G190" i="1"/>
  <c r="G189" i="1" s="1"/>
  <c r="F190" i="1"/>
  <c r="F189" i="1" s="1"/>
  <c r="G331" i="1" l="1"/>
  <c r="E51" i="7" s="1"/>
  <c r="E50" i="7" s="1"/>
  <c r="E49" i="7" s="1"/>
  <c r="E166" i="7" s="1"/>
  <c r="E244" i="7" s="1"/>
  <c r="F188" i="1"/>
  <c r="F187" i="1" s="1"/>
  <c r="C17" i="2" s="1"/>
  <c r="G188" i="1"/>
  <c r="G187" i="1" s="1"/>
  <c r="D17" i="2" s="1"/>
  <c r="D50" i="7" l="1"/>
  <c r="D49" i="7" s="1"/>
  <c r="F326" i="1"/>
  <c r="F325" i="1" s="1"/>
  <c r="F321" i="1" s="1"/>
  <c r="F157" i="1" s="1"/>
  <c r="G166" i="1" l="1"/>
  <c r="F166" i="1"/>
  <c r="G164" i="1"/>
  <c r="F164" i="1"/>
  <c r="F163" i="1" l="1"/>
  <c r="G163" i="1"/>
  <c r="G162" i="1" s="1"/>
  <c r="F234" i="1"/>
  <c r="F233" i="1" s="1"/>
  <c r="F232" i="1" s="1"/>
  <c r="D16" i="2" l="1"/>
  <c r="D127" i="7" l="1"/>
  <c r="F24" i="1"/>
  <c r="C29" i="2" l="1"/>
  <c r="G356" i="1" l="1"/>
  <c r="D94" i="2" l="1"/>
  <c r="D28" i="2"/>
  <c r="D27" i="2" s="1"/>
  <c r="D22" i="2" s="1"/>
  <c r="C28" i="2"/>
  <c r="C27" i="2" s="1"/>
  <c r="D85" i="2" l="1"/>
  <c r="D84" i="2" s="1"/>
  <c r="D83" i="2" s="1"/>
  <c r="C86" i="2"/>
  <c r="C85" i="2" s="1"/>
  <c r="C84" i="2" s="1"/>
  <c r="C83" i="2" s="1"/>
  <c r="F221" i="1" l="1"/>
  <c r="F220" i="1" s="1"/>
  <c r="E104" i="7" l="1"/>
  <c r="C25" i="2"/>
  <c r="C24" i="2" s="1"/>
  <c r="C23" i="2" s="1"/>
  <c r="C22" i="2" s="1"/>
  <c r="F74" i="1" l="1"/>
  <c r="F73" i="1" s="1"/>
  <c r="F72" i="1" s="1"/>
  <c r="F71" i="1" s="1"/>
  <c r="D82" i="2" l="1"/>
  <c r="D104" i="7" l="1"/>
  <c r="F215" i="1" l="1"/>
  <c r="F214" i="1" s="1"/>
  <c r="G155" i="1" l="1"/>
  <c r="G154" i="1" s="1"/>
  <c r="F155" i="1" l="1"/>
  <c r="F154" i="1" s="1"/>
  <c r="D92" i="2" l="1"/>
  <c r="D91" i="2" s="1"/>
  <c r="F293" i="1" l="1"/>
  <c r="F282" i="1" s="1"/>
  <c r="F281" i="1" s="1"/>
  <c r="F85" i="1" l="1"/>
  <c r="F84" i="1" s="1"/>
  <c r="F80" i="1" s="1"/>
  <c r="D81" i="2" l="1"/>
  <c r="D80" i="2" s="1"/>
  <c r="D79" i="2" s="1"/>
  <c r="C82" i="2"/>
  <c r="C81" i="2" s="1"/>
  <c r="C80" i="2" s="1"/>
  <c r="C79" i="2" s="1"/>
  <c r="C78" i="2" l="1"/>
  <c r="C77" i="2" s="1"/>
  <c r="D78" i="2"/>
  <c r="D77" i="2" s="1"/>
  <c r="F57" i="1" l="1"/>
  <c r="F56" i="1" l="1"/>
  <c r="F55" i="1" s="1"/>
  <c r="D50" i="2"/>
  <c r="D49" i="2" s="1"/>
  <c r="D48" i="2" s="1"/>
  <c r="D45" i="2" s="1"/>
  <c r="D44" i="2" s="1"/>
  <c r="F69" i="1"/>
  <c r="F68" i="1" s="1"/>
  <c r="F60" i="1" s="1"/>
  <c r="C21" i="2" s="1"/>
  <c r="F78" i="1"/>
  <c r="F96" i="1"/>
  <c r="F92" i="1" s="1"/>
  <c r="F108" i="1"/>
  <c r="F107" i="1" s="1"/>
  <c r="F106" i="1" s="1"/>
  <c r="D52" i="2"/>
  <c r="F112" i="1"/>
  <c r="F111" i="1" s="1"/>
  <c r="F110" i="1" s="1"/>
  <c r="F152" i="1"/>
  <c r="F146" i="1" s="1"/>
  <c r="F145" i="1" s="1"/>
  <c r="F160" i="1"/>
  <c r="F174" i="1"/>
  <c r="F176" i="1"/>
  <c r="F180" i="1"/>
  <c r="F198" i="1"/>
  <c r="F195" i="1" s="1"/>
  <c r="F192" i="1" s="1"/>
  <c r="F205" i="1"/>
  <c r="F207" i="1"/>
  <c r="F209" i="1"/>
  <c r="F247" i="1"/>
  <c r="F246" i="1" s="1"/>
  <c r="C32" i="2"/>
  <c r="F313" i="1"/>
  <c r="F307" i="1" s="1"/>
  <c r="F306" i="1" s="1"/>
  <c r="G352" i="1"/>
  <c r="F352" i="1"/>
  <c r="F345" i="1"/>
  <c r="F358" i="1"/>
  <c r="F357" i="1" s="1"/>
  <c r="F53" i="1"/>
  <c r="F52" i="1" s="1"/>
  <c r="F51" i="1" s="1"/>
  <c r="F49" i="1"/>
  <c r="F45" i="1"/>
  <c r="F42" i="1" s="1"/>
  <c r="F32" i="1"/>
  <c r="F18" i="1"/>
  <c r="F168" i="1" l="1"/>
  <c r="F162" i="1" s="1"/>
  <c r="C99" i="2"/>
  <c r="C43" i="2"/>
  <c r="F27" i="1"/>
  <c r="F204" i="1"/>
  <c r="F159" i="1"/>
  <c r="F158" i="1" s="1"/>
  <c r="F77" i="1"/>
  <c r="F76" i="1" s="1"/>
  <c r="F48" i="1"/>
  <c r="F47" i="1" s="1"/>
  <c r="F17" i="1"/>
  <c r="F344" i="1"/>
  <c r="F343" i="1" s="1"/>
  <c r="G348" i="1"/>
  <c r="G347" i="1" s="1"/>
  <c r="G157" i="1" s="1"/>
  <c r="F348" i="1"/>
  <c r="F347" i="1" s="1"/>
  <c r="C59" i="2" s="1"/>
  <c r="F41" i="1"/>
  <c r="C51" i="2" s="1"/>
  <c r="F91" i="1"/>
  <c r="C36" i="2" s="1"/>
  <c r="F356" i="1"/>
  <c r="C52" i="2"/>
  <c r="F200" i="1" l="1"/>
  <c r="C57" i="2"/>
  <c r="F26" i="1"/>
  <c r="C18" i="2" s="1"/>
  <c r="F59" i="1"/>
  <c r="F369" i="1" s="1"/>
  <c r="F386" i="1" s="1"/>
  <c r="C56" i="2"/>
  <c r="D92" i="7"/>
  <c r="D91" i="7" s="1"/>
  <c r="G369" i="1"/>
  <c r="G382" i="1" s="1"/>
  <c r="C42" i="2"/>
  <c r="C34" i="2"/>
  <c r="D43" i="2"/>
  <c r="C20" i="2"/>
  <c r="C33" i="2"/>
  <c r="D55" i="2"/>
  <c r="D14" i="2"/>
  <c r="D97" i="2"/>
  <c r="C96" i="2"/>
  <c r="C95" i="2" s="1"/>
  <c r="D59" i="2"/>
  <c r="D56" i="2" s="1"/>
  <c r="C94" i="2"/>
  <c r="C93" i="2" s="1"/>
  <c r="C98" i="2"/>
  <c r="C97" i="2" s="1"/>
  <c r="C31" i="2"/>
  <c r="F16" i="1"/>
  <c r="F15" i="1" s="1"/>
  <c r="C55" i="2"/>
  <c r="F382" i="1" l="1"/>
  <c r="D90" i="7"/>
  <c r="C15" i="2"/>
  <c r="C16" i="2"/>
  <c r="C30" i="2"/>
  <c r="D51" i="2"/>
  <c r="D42" i="2" s="1"/>
  <c r="C92" i="2"/>
  <c r="C91" i="2" s="1"/>
  <c r="D54" i="2"/>
  <c r="C14" i="2" l="1"/>
  <c r="D166" i="7"/>
  <c r="D31" i="2"/>
  <c r="D30" i="2" s="1"/>
  <c r="D100" i="2" s="1"/>
  <c r="D244" i="7" l="1"/>
  <c r="C54" i="2"/>
  <c r="C100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<sst xmlns="http://schemas.openxmlformats.org/spreadsheetml/2006/main" count="974" uniqueCount="225">
  <si>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</si>
  <si>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</si>
  <si>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</si>
  <si>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</si>
  <si>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</si>
  <si>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</si>
  <si>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</si>
  <si>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</si>
  <si>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</si>
  <si>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</si>
  <si>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</si>
  <si>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</si>
  <si>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</si>
  <si>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</si>
  <si>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</si>
  <si>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</si>
  <si>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</si>
  <si>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</si>
  <si>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</si>
  <si>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</si>
  <si>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</si>
  <si>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</si>
  <si>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</si>
  <si>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</si>
  <si>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</si>
  <si>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</si>
  <si>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</si>
  <si>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</si>
  <si>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</si>
  <si>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</si>
  <si>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</si>
  <si>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</si>
  <si>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</si>
  <si>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</si>
  <si>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</si>
  <si>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</si>
  <si>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</si>
  <si>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0800060000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</si>
  <si>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</si>
  <si>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</si>
  <si>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</si>
  <si>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</si>
  <si>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</si>
  <si>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</si>
  <si>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</si>
  <si>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</si>
  <si>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</si>
  <si>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</si>
  <si>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</si>
  <si>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</si>
  <si>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</si>
  <si>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</si>
  <si>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</si>
  <si>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</si>
  <si>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</si>
  <si>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</si>
  <si>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</si>
  <si>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</si>
  <si>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</si>
  <si>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</si>
  <si>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</si>
  <si>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</si>
  <si>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</si>
  <si>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</si>
  <si>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</si>
  <si>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</si>
  <si>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</si>
  <si>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</si>
  <si>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</si>
  <si>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</si>
  <si>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</si>
  <si>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</si>
  <si>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</si>
  <si>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</si>
  <si>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</si>
  <si>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</si>
  <si>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</si>
  <si>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</si>
  <si>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</si>
  <si>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</si>
  <si>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</si>
  <si>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</si>
  <si>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</si>
  <si>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</si>
  <si>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</si>
  <si>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</si>
  <si>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</si>
  <si>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</si>
  <si>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</si>
  <si>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</si>
  <si>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</si>
  <si>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</si>
  <si>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</si>
  <si>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</si>
  <si>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</si>
  <si>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</si>
  <si>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</si>
  <si>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</si>
  <si>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</si>
  <si>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</si>
  <si>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</si>
  <si>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</si>
  <si>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</si>
  <si>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</si>
  <si>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</si>
  <si>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</si>
  <si>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</si>
  <si>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2013-2019 годы"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</si>
  <si>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</si>
  <si>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</si>
  <si>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</si>
  <si>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</si>
  <si>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</si>
  <si>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</si>
  <si>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</si>
  <si>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</si>
  <si>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</si>
  <si>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</si>
  <si>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</si>
  <si>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</si>
  <si>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</si>
  <si>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</si>
  <si>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</si>
  <si>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</si>
  <si>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</si>
  <si>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</si>
  <si>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</si>
  <si>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</si>
  <si>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</si>
  <si>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</si>
  <si>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</si>
  <si>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</si>
  <si>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</si>
  <si>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</si>
  <si>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</si>
  <si>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</si>
  <si>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</si>
  <si>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</si>
  <si>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</si>
  <si>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</si>
  <si>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</si>
  <si>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</si>
  <si>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</si>
  <si>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</si>
  <si>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</si>
  <si>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</si>
  <si>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</si>
  <si>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</si>
  <si>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</si>
  <si>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</si>
  <si>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</si>
  <si>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</si>
  <si>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</si>
  <si>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</si>
  <si>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</si>
  <si>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</si>
  <si>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</si>
  <si>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</si>
  <si>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</si>
  <si>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</si>
  <si>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</si>
  <si>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</si>
  <si>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</si>
  <si>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</si>
  <si>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</si>
  <si>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</si>
  <si>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</si>
  <si>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</si>
  <si>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</si>
  <si>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</si>
  <si>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</si>
  <si>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</si>
  <si>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</si>
  <si>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</si>
  <si>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</si>
  <si>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</si>
  <si>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</si>
  <si>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</si>
  <si>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2023-2027 гг."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</si>
  <si>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</si>
  <si>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</si>
  <si>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</si>
  <si>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Стипендии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</si>
  <si>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</si>
  <si>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</si>
  <si>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</si>
  <si>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</si>
  <si>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</si>
  <si>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</si>
  <si>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</si>
  <si>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</si>
  <si>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</si>
  <si>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</si>
  <si>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</si>
  <si>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</si>
  <si>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</si>
  <si>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</si>
  <si>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</si>
  <si>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</si>
  <si>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</si>
  <si>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 годы"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</si>
  <si>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</si>
  <si>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</si>
  <si>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</si>
  <si>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"Развитие культуры, молодежной политики и спорта муниципального района Клявлинский  до 2027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</si>
  <si>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2023 - 2027годы</t>
  </si>
  <si>
    <t>на 2025 год и плановый период 2026 и 2027 годов"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</si>
  <si>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2025 год.</t>
  </si>
  <si>
    <t>на  2025 год и плановый период 2026 и 2027 годов"</t>
  </si>
  <si>
    <t xml:space="preserve">Ведомственная структура расходов бюджета муниципального района Клявлинский Самарской области на 2025 год 
  </t>
  </si>
  <si>
    <t>Субсидии бюджетным учреждениям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</si>
  <si>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2025 год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</si>
  <si>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</si>
  <si>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 годы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</si>
  <si>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2018-2030 годы"</t>
  </si>
  <si>
    <t>Муниципальная программа «Содержание и развитие жилищно-коммунального хозяйства и коммунальной инфраструктуры муниципального района Клявлинский Самарской области на 2024-2027 годы»</t>
  </si>
  <si>
    <t>Муниципальная программа «Обеспечение безбарьерной среды жизнедеятельности и социальной интеграции инвалидов в муниципальном районе Клявлинский  на  2017 – 2025 гг.»</t>
  </si>
  <si>
    <t>Другие вопросы в области жилищно-коммунального хозяйства</t>
  </si>
  <si>
    <t>"Приложение 6</t>
  </si>
  <si>
    <t>"</t>
  </si>
  <si>
    <t>"Приложение 15</t>
  </si>
  <si>
    <t xml:space="preserve">9) Приложение 15 к Решению изложить в следующей редакции: </t>
  </si>
  <si>
    <t xml:space="preserve">6) Приложение 6 к Решению изложить в следующей редакции: </t>
  </si>
  <si>
    <t>"Приложение 4</t>
  </si>
  <si>
    <t>4) Приложение 4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</si>
</sst>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178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3" fillId="0" borderId="0" xfId="3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12" fillId="0" borderId="0" xfId="0" applyFont="1"/>
    <xf numFmtId="0" fontId="0" fillId="3" borderId="0" xfId="0" applyFill="1"/>
    <xf numFmtId="0" fontId="0" fillId="4" borderId="0" xfId="0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0" fillId="0" borderId="0" xfId="0" applyNumberFormat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3" fillId="2" borderId="0" xfId="0" applyFont="1" applyFill="1"/>
    <xf numFmtId="0" fontId="16" fillId="0" borderId="0" xfId="4" applyFont="1"/>
    <xf numFmtId="0" fontId="16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0" borderId="1" xfId="2" applyFont="1" applyFill="1" applyBorder="1" applyAlignment="1" applyProtection="1">
      <alignment wrapText="1"/>
    </xf>
    <xf numFmtId="0" fontId="13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4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0" fontId="18" fillId="0" borderId="0" xfId="4" applyFont="1"/>
    <xf numFmtId="166" fontId="17" fillId="2" borderId="0" xfId="4" applyNumberFormat="1" applyFont="1" applyFill="1"/>
    <xf numFmtId="166" fontId="6" fillId="2" borderId="0" xfId="4" applyNumberFormat="1" applyFont="1" applyFill="1"/>
    <xf numFmtId="0" fontId="3" fillId="2" borderId="0" xfId="1" applyFont="1" applyFill="1" applyBorder="1" applyAlignment="1" applyProtection="1">
      <alignment horizontal="right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3" applyNumberFormat="1" applyFont="1" applyFill="1" applyBorder="1" applyAlignment="1" applyProtection="1">
      <alignment horizontal="left" wrapText="1"/>
      <protection hidden="1"/>
    </xf>
    <xf numFmtId="170" fontId="5" fillId="2" borderId="1" xfId="5" applyNumberFormat="1" applyFont="1" applyFill="1" applyBorder="1" applyAlignment="1" applyProtection="1">
      <alignment horizontal="right" wrapText="1"/>
      <protection hidden="1"/>
    </xf>
    <xf numFmtId="0" fontId="3" fillId="2" borderId="7" xfId="3" applyFont="1" applyFill="1" applyBorder="1" applyAlignment="1"/>
    <xf numFmtId="0" fontId="2" fillId="0" borderId="0" xfId="0" applyFont="1" applyFill="1"/>
    <xf numFmtId="166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0" fontId="6" fillId="2" borderId="0" xfId="4" applyFont="1" applyFill="1" applyAlignment="1"/>
    <xf numFmtId="0" fontId="6" fillId="0" borderId="0" xfId="4" applyFont="1" applyFill="1" applyAlignment="1"/>
    <xf numFmtId="166" fontId="19" fillId="2" borderId="0" xfId="4" applyNumberFormat="1" applyFont="1" applyFill="1"/>
    <xf numFmtId="0" fontId="6" fillId="2" borderId="0" xfId="4" applyFont="1" applyFill="1" applyBorder="1" applyAlignment="1"/>
    <xf numFmtId="49" fontId="6" fillId="0" borderId="0" xfId="4" applyNumberFormat="1" applyFont="1" applyFill="1" applyBorder="1" applyAlignment="1">
      <alignment vertical="distributed"/>
    </xf>
    <xf numFmtId="166" fontId="6" fillId="2" borderId="0" xfId="4" applyNumberFormat="1" applyFont="1" applyFill="1" applyBorder="1"/>
    <xf numFmtId="166" fontId="3" fillId="2" borderId="0" xfId="4" applyNumberFormat="1" applyFont="1" applyFill="1" applyBorder="1"/>
    <xf numFmtId="0" fontId="6" fillId="0" borderId="0" xfId="4" applyFont="1" applyFill="1" applyBorder="1"/>
    <xf numFmtId="49" fontId="6" fillId="0" borderId="0" xfId="4" applyNumberFormat="1" applyFont="1" applyFill="1" applyAlignment="1">
      <alignment vertical="distributed"/>
    </xf>
    <xf numFmtId="0" fontId="3" fillId="2" borderId="0" xfId="3" applyFont="1" applyFill="1" applyBorder="1" applyAlignment="1"/>
    <xf numFmtId="0" fontId="16" fillId="2" borderId="0" xfId="4" applyFont="1" applyFill="1"/>
    <xf numFmtId="0" fontId="0" fillId="0" borderId="0" xfId="0" applyFont="1" applyFill="1"/>
    <xf numFmtId="0" fontId="6" fillId="0" borderId="0" xfId="4" applyFont="1"/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vertical="distributed" wrapText="1"/>
    </xf>
    <xf numFmtId="49" fontId="3" fillId="2" borderId="0" xfId="4" applyNumberFormat="1" applyFont="1" applyFill="1" applyAlignment="1">
      <alignment horizontal="left" vertical="distributed" wrapText="1"/>
    </xf>
    <xf numFmtId="0" fontId="2" fillId="0" borderId="0" xfId="0" applyFont="1"/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15" fillId="2" borderId="0" xfId="2" applyFont="1" applyFill="1" applyBorder="1" applyAlignment="1" applyProtection="1">
      <alignment horizontal="right" wrapText="1"/>
    </xf>
    <xf numFmtId="166" fontId="6" fillId="0" borderId="0" xfId="4" applyNumberFormat="1" applyFont="1"/>
    <xf numFmtId="166" fontId="18" fillId="3" borderId="0" xfId="4" applyNumberFormat="1" applyFont="1" applyFill="1"/>
    <xf numFmtId="166" fontId="18" fillId="0" borderId="0" xfId="4" applyNumberFormat="1" applyFont="1"/>
    <xf numFmtId="166" fontId="16" fillId="0" borderId="0" xfId="4" applyNumberFormat="1" applyFont="1"/>
    <xf numFmtId="0" fontId="3" fillId="2" borderId="0" xfId="0" applyFont="1" applyFill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4" applyFont="1" applyFill="1" applyAlignment="1">
      <alignment horizontal="left"/>
    </xf>
    <xf numFmtId="165" fontId="5" fillId="2" borderId="5" xfId="3" applyNumberFormat="1" applyFont="1" applyFill="1" applyBorder="1" applyAlignment="1" applyProtection="1">
      <alignment horizontal="center" wrapText="1"/>
      <protection hidden="1"/>
    </xf>
    <xf numFmtId="165" fontId="5" fillId="2" borderId="6" xfId="3" applyNumberFormat="1" applyFont="1" applyFill="1" applyBorder="1" applyAlignment="1" applyProtection="1">
      <alignment horizontal="center" wrapText="1"/>
      <protection hidden="1"/>
    </xf>
    <xf numFmtId="0" fontId="5" fillId="2" borderId="0" xfId="3" applyFont="1" applyFill="1" applyBorder="1" applyAlignment="1">
      <alignment horizontal="center" vertical="distributed" wrapText="1"/>
    </xf>
    <xf numFmtId="49" fontId="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1" xfId="3" applyNumberFormat="1" applyFont="1" applyFill="1" applyBorder="1" applyAlignment="1" applyProtection="1">
      <alignment horizontal="center" wrapText="1"/>
      <protection hidden="1"/>
    </xf>
    <xf numFmtId="166" fontId="5" fillId="2" borderId="12" xfId="3" applyNumberFormat="1" applyFont="1" applyFill="1" applyBorder="1" applyAlignment="1" applyProtection="1">
      <alignment horizontal="center" wrapText="1"/>
      <protection hidden="1"/>
    </xf>
    <xf numFmtId="166" fontId="5" fillId="2" borderId="13" xfId="3" applyNumberFormat="1" applyFont="1" applyFill="1" applyBorder="1" applyAlignment="1" applyProtection="1">
      <alignment horizontal="center" wrapText="1"/>
      <protection hidden="1"/>
    </xf>
    <xf numFmtId="166" fontId="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</xdr:row>
          <xdr:rowOff>0</xdr:rowOff>
        </xdr:from>
        <xdr:to>
          <xdr:col>28</xdr:col>
          <xdr:colOff>590550</xdr:colOff>
          <xdr:row>3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2</xdr:row>
          <xdr:rowOff>0</xdr:rowOff>
        </xdr:from>
        <xdr:to>
          <xdr:col>52</xdr:col>
          <xdr:colOff>66675</xdr:colOff>
          <xdr:row>3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J387"/>
  <sheetViews>
    <sheetView showZeros="0" view="pageBreakPreview" topLeftCell="A293" zoomScaleNormal="100" zoomScaleSheetLayoutView="100" workbookViewId="0">
      <selection activeCell="B398" sqref="B398"/>
    </sheetView>
  </sheetViews>
  <sheetFormatPr defaultRowHeight="12.75" x14ac:dyDescent="0.2"/>
  <cols>
    <col min="1" max="1" width="5.7109375" style="105" customWidth="1"/>
    <col min="2" max="2" width="42.85546875" style="105" customWidth="1"/>
    <col min="3" max="3" width="6.28515625" style="113" customWidth="1"/>
    <col min="4" max="4" width="10.5703125" style="113" customWidth="1"/>
    <col min="5" max="5" width="6" style="113" customWidth="1"/>
    <col min="6" max="6" width="12.42578125" style="105" customWidth="1"/>
    <col min="7" max="7" width="12.7109375" style="105" customWidth="1"/>
    <col min="8" max="8" width="2.140625" style="105" customWidth="1"/>
    <col min="9" max="9" width="17.42578125" customWidth="1"/>
  </cols>
  <sheetData>
    <row r="1" spans="1:7" x14ac:dyDescent="0.2">
      <c r="A1" s="150" t="s">
        <v>224</v>
      </c>
      <c r="B1" s="150"/>
      <c r="C1" s="150"/>
      <c r="D1" s="150"/>
      <c r="E1" s="150"/>
      <c r="F1" s="150"/>
      <c r="G1" s="150"/>
    </row>
    <row r="2" spans="1:7" x14ac:dyDescent="0.2">
      <c r="A2" s="151" t="s">
        <v>223</v>
      </c>
      <c r="B2" s="151"/>
      <c r="C2" s="151"/>
      <c r="D2" s="151"/>
      <c r="E2" s="151"/>
      <c r="F2" s="151"/>
      <c r="G2" s="151"/>
    </row>
    <row r="3" spans="1:7" x14ac:dyDescent="0.2">
      <c r="A3" s="151" t="s">
        <v>0</v>
      </c>
      <c r="B3" s="151"/>
      <c r="C3" s="151"/>
      <c r="D3" s="151"/>
      <c r="E3" s="151"/>
      <c r="F3" s="151"/>
      <c r="G3" s="151"/>
    </row>
    <row r="4" spans="1:7" x14ac:dyDescent="0.2">
      <c r="A4" s="151" t="s">
        <v>120</v>
      </c>
      <c r="B4" s="151"/>
      <c r="C4" s="151"/>
      <c r="D4" s="151"/>
      <c r="E4" s="151"/>
      <c r="F4" s="151"/>
      <c r="G4" s="151"/>
    </row>
    <row r="5" spans="1:7" x14ac:dyDescent="0.2">
      <c r="A5" s="151" t="s">
        <v>121</v>
      </c>
      <c r="B5" s="151"/>
      <c r="C5" s="151"/>
      <c r="D5" s="151"/>
      <c r="E5" s="151"/>
      <c r="F5" s="151"/>
      <c r="G5" s="151"/>
    </row>
    <row r="6" spans="1:7" x14ac:dyDescent="0.2">
      <c r="A6" s="151" t="s">
        <v>208</v>
      </c>
      <c r="B6" s="151"/>
      <c r="C6" s="151"/>
      <c r="D6" s="151"/>
      <c r="E6" s="151"/>
      <c r="F6" s="151"/>
      <c r="G6" s="151"/>
    </row>
    <row r="7" spans="1:7" x14ac:dyDescent="0.2">
      <c r="A7" s="136"/>
      <c r="B7" s="136"/>
      <c r="C7" s="136"/>
      <c r="D7" s="136"/>
      <c r="E7" s="136"/>
      <c r="F7" s="136"/>
      <c r="G7" s="136"/>
    </row>
    <row r="8" spans="1:7" ht="34.5" hidden="1" customHeight="1" x14ac:dyDescent="0.2">
      <c r="A8" s="54">
        <v>0</v>
      </c>
      <c r="B8" s="55" t="s">
        <v>1</v>
      </c>
      <c r="C8" s="56">
        <v>0</v>
      </c>
      <c r="D8" s="57">
        <v>0</v>
      </c>
      <c r="E8" s="57">
        <v>0</v>
      </c>
      <c r="F8" s="92">
        <v>0</v>
      </c>
      <c r="G8" s="92">
        <v>0</v>
      </c>
    </row>
    <row r="9" spans="1:7" ht="14.25" customHeight="1" x14ac:dyDescent="0.2">
      <c r="A9" s="152" t="s">
        <v>209</v>
      </c>
      <c r="B9" s="152"/>
      <c r="C9" s="152"/>
      <c r="D9" s="152"/>
      <c r="E9" s="152"/>
      <c r="F9" s="152"/>
      <c r="G9" s="152"/>
    </row>
    <row r="10" spans="1:7" x14ac:dyDescent="0.2">
      <c r="A10" s="58"/>
      <c r="B10" s="112"/>
      <c r="C10" s="60"/>
      <c r="D10" s="60"/>
      <c r="E10" s="60"/>
      <c r="F10" s="60"/>
      <c r="G10" s="136"/>
    </row>
    <row r="11" spans="1:7" ht="12.75" customHeight="1" x14ac:dyDescent="0.2">
      <c r="A11" s="160" t="s">
        <v>2</v>
      </c>
      <c r="B11" s="161" t="s">
        <v>119</v>
      </c>
      <c r="C11" s="162" t="s">
        <v>3</v>
      </c>
      <c r="D11" s="162" t="s">
        <v>4</v>
      </c>
      <c r="E11" s="162" t="s">
        <v>5</v>
      </c>
      <c r="F11" s="153" t="s">
        <v>160</v>
      </c>
      <c r="G11" s="154"/>
    </row>
    <row r="12" spans="1:7" x14ac:dyDescent="0.2">
      <c r="A12" s="160"/>
      <c r="B12" s="161"/>
      <c r="C12" s="162"/>
      <c r="D12" s="162"/>
      <c r="E12" s="157"/>
      <c r="F12" s="155"/>
      <c r="G12" s="156"/>
    </row>
    <row r="13" spans="1:7" ht="130.5" customHeight="1" x14ac:dyDescent="0.2">
      <c r="A13" s="160"/>
      <c r="B13" s="161"/>
      <c r="C13" s="162"/>
      <c r="D13" s="162"/>
      <c r="E13" s="162"/>
      <c r="F13" s="93" t="s">
        <v>6</v>
      </c>
      <c r="G13" s="93" t="s">
        <v>175</v>
      </c>
    </row>
    <row r="14" spans="1:7" hidden="1" x14ac:dyDescent="0.2">
      <c r="A14" s="61"/>
      <c r="B14" s="62"/>
      <c r="C14" s="63" t="s">
        <v>7</v>
      </c>
      <c r="D14" s="137" t="s">
        <v>7</v>
      </c>
      <c r="E14" s="137"/>
      <c r="F14" s="93"/>
      <c r="G14" s="93"/>
    </row>
    <row r="15" spans="1:7" ht="38.25" x14ac:dyDescent="0.2">
      <c r="A15" s="138">
        <v>922</v>
      </c>
      <c r="B15" s="64" t="s">
        <v>165</v>
      </c>
      <c r="C15" s="65">
        <v>0</v>
      </c>
      <c r="D15" s="66">
        <v>0</v>
      </c>
      <c r="E15" s="139">
        <v>0</v>
      </c>
      <c r="F15" s="28">
        <f>F16+F26+F34+F41+F47+F51+F55</f>
        <v>59234.308999999994</v>
      </c>
      <c r="G15" s="28">
        <f>G16+G26+G34+G41+G47+G51+G55</f>
        <v>384</v>
      </c>
    </row>
    <row r="16" spans="1:7" ht="51" x14ac:dyDescent="0.2">
      <c r="A16" s="54">
        <v>0</v>
      </c>
      <c r="B16" s="64" t="s">
        <v>43</v>
      </c>
      <c r="C16" s="65">
        <v>104</v>
      </c>
      <c r="D16" s="66">
        <v>0</v>
      </c>
      <c r="E16" s="139">
        <v>0</v>
      </c>
      <c r="F16" s="28">
        <f>F17</f>
        <v>898.19299999999998</v>
      </c>
      <c r="G16" s="28">
        <v>0</v>
      </c>
    </row>
    <row r="17" spans="1:7" ht="38.25" x14ac:dyDescent="0.2">
      <c r="A17" s="54">
        <v>0</v>
      </c>
      <c r="B17" s="30" t="s">
        <v>183</v>
      </c>
      <c r="C17" s="67">
        <v>104</v>
      </c>
      <c r="D17" s="68" t="s">
        <v>12</v>
      </c>
      <c r="E17" s="69">
        <v>0</v>
      </c>
      <c r="F17" s="90">
        <f>F18+F20</f>
        <v>898.19299999999998</v>
      </c>
      <c r="G17" s="90">
        <v>0</v>
      </c>
    </row>
    <row r="18" spans="1:7" ht="63.75" x14ac:dyDescent="0.2">
      <c r="A18" s="54">
        <v>0</v>
      </c>
      <c r="B18" s="30" t="s">
        <v>46</v>
      </c>
      <c r="C18" s="67">
        <v>104</v>
      </c>
      <c r="D18" s="68" t="s">
        <v>12</v>
      </c>
      <c r="E18" s="69">
        <v>100</v>
      </c>
      <c r="F18" s="90">
        <f>F19</f>
        <v>898.19299999999998</v>
      </c>
      <c r="G18" s="90">
        <v>0</v>
      </c>
    </row>
    <row r="19" spans="1:7" ht="25.5" x14ac:dyDescent="0.2">
      <c r="A19" s="54">
        <v>0</v>
      </c>
      <c r="B19" s="30" t="s">
        <v>47</v>
      </c>
      <c r="C19" s="67">
        <v>104</v>
      </c>
      <c r="D19" s="68" t="s">
        <v>12</v>
      </c>
      <c r="E19" s="69">
        <v>120</v>
      </c>
      <c r="F19" s="90">
        <v>898.19299999999998</v>
      </c>
      <c r="G19" s="90">
        <v>0</v>
      </c>
    </row>
    <row r="20" spans="1:7" ht="25.5" hidden="1" x14ac:dyDescent="0.2">
      <c r="A20" s="54">
        <v>0</v>
      </c>
      <c r="B20" s="30" t="s">
        <v>48</v>
      </c>
      <c r="C20" s="67">
        <v>104</v>
      </c>
      <c r="D20" s="68" t="s">
        <v>12</v>
      </c>
      <c r="E20" s="69">
        <v>200</v>
      </c>
      <c r="F20" s="90">
        <f>F21</f>
        <v>0</v>
      </c>
      <c r="G20" s="90">
        <v>0</v>
      </c>
    </row>
    <row r="21" spans="1:7" ht="39" hidden="1" customHeight="1" x14ac:dyDescent="0.2">
      <c r="A21" s="54">
        <v>0</v>
      </c>
      <c r="B21" s="30" t="s">
        <v>49</v>
      </c>
      <c r="C21" s="67">
        <v>104</v>
      </c>
      <c r="D21" s="68" t="s">
        <v>12</v>
      </c>
      <c r="E21" s="69">
        <v>240</v>
      </c>
      <c r="F21" s="90"/>
      <c r="G21" s="90">
        <v>0</v>
      </c>
    </row>
    <row r="22" spans="1:7" hidden="1" x14ac:dyDescent="0.2">
      <c r="A22" s="54">
        <v>0</v>
      </c>
      <c r="B22" s="30" t="s">
        <v>50</v>
      </c>
      <c r="C22" s="67">
        <v>104</v>
      </c>
      <c r="D22" s="68" t="s">
        <v>13</v>
      </c>
      <c r="E22" s="69">
        <v>800</v>
      </c>
      <c r="F22" s="90">
        <v>0</v>
      </c>
      <c r="G22" s="90">
        <v>0</v>
      </c>
    </row>
    <row r="23" spans="1:7" hidden="1" x14ac:dyDescent="0.2">
      <c r="A23" s="54">
        <v>0</v>
      </c>
      <c r="B23" s="30" t="s">
        <v>51</v>
      </c>
      <c r="C23" s="67">
        <v>104</v>
      </c>
      <c r="D23" s="68" t="s">
        <v>13</v>
      </c>
      <c r="E23" s="69">
        <v>850</v>
      </c>
      <c r="F23" s="90">
        <v>0</v>
      </c>
      <c r="G23" s="90">
        <v>0</v>
      </c>
    </row>
    <row r="24" spans="1:7" hidden="1" x14ac:dyDescent="0.2">
      <c r="A24" s="54"/>
      <c r="B24" s="30" t="s">
        <v>50</v>
      </c>
      <c r="C24" s="67">
        <v>104</v>
      </c>
      <c r="D24" s="68" t="s">
        <v>13</v>
      </c>
      <c r="E24" s="69">
        <v>800</v>
      </c>
      <c r="F24" s="90">
        <f>F25</f>
        <v>0</v>
      </c>
      <c r="G24" s="90"/>
    </row>
    <row r="25" spans="1:7" hidden="1" x14ac:dyDescent="0.2">
      <c r="A25" s="54"/>
      <c r="B25" s="30" t="s">
        <v>51</v>
      </c>
      <c r="C25" s="67">
        <v>104</v>
      </c>
      <c r="D25" s="68" t="s">
        <v>13</v>
      </c>
      <c r="E25" s="69">
        <v>850</v>
      </c>
      <c r="F25" s="90">
        <v>0</v>
      </c>
      <c r="G25" s="90"/>
    </row>
    <row r="26" spans="1:7" ht="38.25" x14ac:dyDescent="0.2">
      <c r="A26" s="54">
        <v>0</v>
      </c>
      <c r="B26" s="64" t="s">
        <v>52</v>
      </c>
      <c r="C26" s="65">
        <v>106</v>
      </c>
      <c r="D26" s="66">
        <v>0</v>
      </c>
      <c r="E26" s="139">
        <v>0</v>
      </c>
      <c r="F26" s="28">
        <f>F27</f>
        <v>16252.856</v>
      </c>
      <c r="G26" s="28">
        <v>0</v>
      </c>
    </row>
    <row r="27" spans="1:7" ht="38.25" x14ac:dyDescent="0.2">
      <c r="A27" s="54">
        <v>0</v>
      </c>
      <c r="B27" s="30" t="s">
        <v>183</v>
      </c>
      <c r="C27" s="67">
        <v>106</v>
      </c>
      <c r="D27" s="68" t="s">
        <v>12</v>
      </c>
      <c r="E27" s="69">
        <v>0</v>
      </c>
      <c r="F27" s="90">
        <f>F28+F30+F32</f>
        <v>16252.856</v>
      </c>
      <c r="G27" s="90">
        <v>0</v>
      </c>
    </row>
    <row r="28" spans="1:7" ht="63.75" x14ac:dyDescent="0.2">
      <c r="A28" s="54">
        <v>0</v>
      </c>
      <c r="B28" s="30" t="s">
        <v>46</v>
      </c>
      <c r="C28" s="67">
        <v>106</v>
      </c>
      <c r="D28" s="68" t="s">
        <v>12</v>
      </c>
      <c r="E28" s="69">
        <v>100</v>
      </c>
      <c r="F28" s="90">
        <f>F29</f>
        <v>15718.234</v>
      </c>
      <c r="G28" s="90">
        <v>0</v>
      </c>
    </row>
    <row r="29" spans="1:7" ht="25.5" x14ac:dyDescent="0.2">
      <c r="A29" s="54">
        <v>0</v>
      </c>
      <c r="B29" s="30" t="s">
        <v>47</v>
      </c>
      <c r="C29" s="67">
        <v>106</v>
      </c>
      <c r="D29" s="68" t="s">
        <v>12</v>
      </c>
      <c r="E29" s="69">
        <v>120</v>
      </c>
      <c r="F29" s="90">
        <v>15718.234</v>
      </c>
      <c r="G29" s="90">
        <v>0</v>
      </c>
    </row>
    <row r="30" spans="1:7" ht="29.25" customHeight="1" x14ac:dyDescent="0.2">
      <c r="A30" s="54">
        <v>0</v>
      </c>
      <c r="B30" s="30" t="s">
        <v>48</v>
      </c>
      <c r="C30" s="67">
        <v>106</v>
      </c>
      <c r="D30" s="68" t="s">
        <v>12</v>
      </c>
      <c r="E30" s="69">
        <v>200</v>
      </c>
      <c r="F30" s="90">
        <f>F31</f>
        <v>534.62199999999996</v>
      </c>
      <c r="G30" s="90">
        <v>0</v>
      </c>
    </row>
    <row r="31" spans="1:7" ht="24.4" customHeight="1" x14ac:dyDescent="0.2">
      <c r="A31" s="54">
        <v>0</v>
      </c>
      <c r="B31" s="30" t="s">
        <v>49</v>
      </c>
      <c r="C31" s="67">
        <v>106</v>
      </c>
      <c r="D31" s="68" t="s">
        <v>12</v>
      </c>
      <c r="E31" s="69">
        <v>240</v>
      </c>
      <c r="F31" s="90">
        <v>534.62199999999996</v>
      </c>
      <c r="G31" s="90">
        <v>0</v>
      </c>
    </row>
    <row r="32" spans="1:7" hidden="1" x14ac:dyDescent="0.2">
      <c r="A32" s="54">
        <v>0</v>
      </c>
      <c r="B32" s="30" t="s">
        <v>50</v>
      </c>
      <c r="C32" s="67">
        <v>106</v>
      </c>
      <c r="D32" s="68" t="s">
        <v>12</v>
      </c>
      <c r="E32" s="69">
        <v>800</v>
      </c>
      <c r="F32" s="90">
        <f>F33</f>
        <v>0</v>
      </c>
      <c r="G32" s="90">
        <v>0</v>
      </c>
    </row>
    <row r="33" spans="1:7" hidden="1" x14ac:dyDescent="0.2">
      <c r="A33" s="54">
        <v>0</v>
      </c>
      <c r="B33" s="30" t="s">
        <v>51</v>
      </c>
      <c r="C33" s="67">
        <v>106</v>
      </c>
      <c r="D33" s="68" t="s">
        <v>12</v>
      </c>
      <c r="E33" s="69">
        <v>850</v>
      </c>
      <c r="F33" s="90"/>
      <c r="G33" s="90">
        <v>0</v>
      </c>
    </row>
    <row r="34" spans="1:7" x14ac:dyDescent="0.2">
      <c r="A34" s="54"/>
      <c r="B34" s="30" t="s">
        <v>66</v>
      </c>
      <c r="C34" s="65">
        <v>113</v>
      </c>
      <c r="D34" s="68"/>
      <c r="E34" s="69"/>
      <c r="F34" s="28">
        <f>F35+F38</f>
        <v>350.60300000000001</v>
      </c>
      <c r="G34" s="90"/>
    </row>
    <row r="35" spans="1:7" ht="38.25" hidden="1" x14ac:dyDescent="0.2">
      <c r="A35" s="54"/>
      <c r="B35" s="30" t="s">
        <v>176</v>
      </c>
      <c r="C35" s="67">
        <v>113</v>
      </c>
      <c r="D35" s="68" t="s">
        <v>12</v>
      </c>
      <c r="E35" s="69"/>
      <c r="F35" s="90">
        <f>F36</f>
        <v>0</v>
      </c>
      <c r="G35" s="90"/>
    </row>
    <row r="36" spans="1:7" ht="25.5" hidden="1" x14ac:dyDescent="0.2">
      <c r="A36" s="54"/>
      <c r="B36" s="30" t="s">
        <v>48</v>
      </c>
      <c r="C36" s="67">
        <v>113</v>
      </c>
      <c r="D36" s="68" t="s">
        <v>12</v>
      </c>
      <c r="E36" s="69">
        <v>200</v>
      </c>
      <c r="F36" s="90">
        <f>F37</f>
        <v>0</v>
      </c>
      <c r="G36" s="90"/>
    </row>
    <row r="37" spans="1:7" ht="38.25" hidden="1" x14ac:dyDescent="0.2">
      <c r="A37" s="54"/>
      <c r="B37" s="30" t="s">
        <v>49</v>
      </c>
      <c r="C37" s="67">
        <v>113</v>
      </c>
      <c r="D37" s="68" t="s">
        <v>12</v>
      </c>
      <c r="E37" s="69">
        <v>240</v>
      </c>
      <c r="F37" s="90"/>
      <c r="G37" s="90"/>
    </row>
    <row r="38" spans="1:7" ht="51" x14ac:dyDescent="0.2">
      <c r="A38" s="54"/>
      <c r="B38" s="30" t="s">
        <v>190</v>
      </c>
      <c r="C38" s="67">
        <v>113</v>
      </c>
      <c r="D38" s="68">
        <v>4800000000</v>
      </c>
      <c r="E38" s="69"/>
      <c r="F38" s="90">
        <f>F39</f>
        <v>350.60300000000001</v>
      </c>
      <c r="G38" s="90"/>
    </row>
    <row r="39" spans="1:7" ht="25.5" x14ac:dyDescent="0.2">
      <c r="A39" s="54"/>
      <c r="B39" s="30" t="s">
        <v>48</v>
      </c>
      <c r="C39" s="67">
        <v>113</v>
      </c>
      <c r="D39" s="68">
        <v>4800000000</v>
      </c>
      <c r="E39" s="69">
        <v>200</v>
      </c>
      <c r="F39" s="90">
        <f>F40</f>
        <v>350.60300000000001</v>
      </c>
      <c r="G39" s="90"/>
    </row>
    <row r="40" spans="1:7" ht="38.25" x14ac:dyDescent="0.2">
      <c r="A40" s="54"/>
      <c r="B40" s="30" t="s">
        <v>49</v>
      </c>
      <c r="C40" s="67">
        <v>113</v>
      </c>
      <c r="D40" s="68">
        <v>4800000000</v>
      </c>
      <c r="E40" s="69">
        <v>240</v>
      </c>
      <c r="F40" s="90">
        <v>350.60300000000001</v>
      </c>
      <c r="G40" s="90"/>
    </row>
    <row r="41" spans="1:7" hidden="1" x14ac:dyDescent="0.2">
      <c r="A41" s="54">
        <v>0</v>
      </c>
      <c r="B41" s="64" t="s">
        <v>54</v>
      </c>
      <c r="C41" s="65">
        <v>702</v>
      </c>
      <c r="D41" s="66">
        <v>0</v>
      </c>
      <c r="E41" s="139">
        <v>0</v>
      </c>
      <c r="F41" s="28">
        <f>F42</f>
        <v>0</v>
      </c>
      <c r="G41" s="28">
        <v>0</v>
      </c>
    </row>
    <row r="42" spans="1:7" ht="38.25" hidden="1" x14ac:dyDescent="0.2">
      <c r="A42" s="54">
        <v>0</v>
      </c>
      <c r="B42" s="30" t="s">
        <v>183</v>
      </c>
      <c r="C42" s="67">
        <v>702</v>
      </c>
      <c r="D42" s="68" t="s">
        <v>12</v>
      </c>
      <c r="E42" s="69">
        <v>0</v>
      </c>
      <c r="F42" s="90">
        <f>F45</f>
        <v>0</v>
      </c>
      <c r="G42" s="90">
        <v>0</v>
      </c>
    </row>
    <row r="43" spans="1:7" ht="38.25" hidden="1" x14ac:dyDescent="0.2">
      <c r="A43" s="54">
        <v>0</v>
      </c>
      <c r="B43" s="30" t="s">
        <v>44</v>
      </c>
      <c r="C43" s="67">
        <v>702</v>
      </c>
      <c r="D43" s="68" t="s">
        <v>12</v>
      </c>
      <c r="E43" s="69">
        <v>0</v>
      </c>
      <c r="F43" s="90">
        <v>0</v>
      </c>
      <c r="G43" s="90">
        <v>0</v>
      </c>
    </row>
    <row r="44" spans="1:7" ht="76.5" hidden="1" x14ac:dyDescent="0.2">
      <c r="A44" s="54">
        <v>0</v>
      </c>
      <c r="B44" s="30" t="s">
        <v>56</v>
      </c>
      <c r="C44" s="67">
        <v>702</v>
      </c>
      <c r="D44" s="68" t="s">
        <v>15</v>
      </c>
      <c r="E44" s="69">
        <v>0</v>
      </c>
      <c r="F44" s="90">
        <v>0</v>
      </c>
      <c r="G44" s="90">
        <v>0</v>
      </c>
    </row>
    <row r="45" spans="1:7" hidden="1" x14ac:dyDescent="0.2">
      <c r="A45" s="54">
        <v>0</v>
      </c>
      <c r="B45" s="30" t="s">
        <v>57</v>
      </c>
      <c r="C45" s="67">
        <v>702</v>
      </c>
      <c r="D45" s="68" t="s">
        <v>12</v>
      </c>
      <c r="E45" s="69">
        <v>500</v>
      </c>
      <c r="F45" s="90">
        <f>F46</f>
        <v>0</v>
      </c>
      <c r="G45" s="90">
        <v>0</v>
      </c>
    </row>
    <row r="46" spans="1:7" hidden="1" x14ac:dyDescent="0.2">
      <c r="A46" s="54">
        <v>0</v>
      </c>
      <c r="B46" s="30" t="s">
        <v>58</v>
      </c>
      <c r="C46" s="67">
        <v>702</v>
      </c>
      <c r="D46" s="68" t="s">
        <v>12</v>
      </c>
      <c r="E46" s="69">
        <v>540</v>
      </c>
      <c r="F46" s="90">
        <v>0</v>
      </c>
      <c r="G46" s="90">
        <v>0</v>
      </c>
    </row>
    <row r="47" spans="1:7" ht="25.5" x14ac:dyDescent="0.2">
      <c r="A47" s="138">
        <v>0</v>
      </c>
      <c r="B47" s="64" t="s">
        <v>164</v>
      </c>
      <c r="C47" s="65">
        <v>1301</v>
      </c>
      <c r="D47" s="66">
        <v>0</v>
      </c>
      <c r="E47" s="139">
        <v>0</v>
      </c>
      <c r="F47" s="28">
        <f>F48</f>
        <v>3296.2130000000002</v>
      </c>
      <c r="G47" s="28">
        <v>0</v>
      </c>
    </row>
    <row r="48" spans="1:7" ht="38.25" x14ac:dyDescent="0.2">
      <c r="A48" s="54">
        <v>0</v>
      </c>
      <c r="B48" s="30" t="s">
        <v>183</v>
      </c>
      <c r="C48" s="67">
        <v>1301</v>
      </c>
      <c r="D48" s="68">
        <v>100000000</v>
      </c>
      <c r="E48" s="69">
        <v>0</v>
      </c>
      <c r="F48" s="90">
        <f>F49</f>
        <v>3296.2130000000002</v>
      </c>
      <c r="G48" s="90">
        <v>0</v>
      </c>
    </row>
    <row r="49" spans="1:8" ht="25.5" x14ac:dyDescent="0.2">
      <c r="A49" s="54">
        <v>0</v>
      </c>
      <c r="B49" s="30" t="s">
        <v>60</v>
      </c>
      <c r="C49" s="67">
        <v>1301</v>
      </c>
      <c r="D49" s="68">
        <v>100000000</v>
      </c>
      <c r="E49" s="69">
        <v>700</v>
      </c>
      <c r="F49" s="90">
        <f>F50</f>
        <v>3296.2130000000002</v>
      </c>
      <c r="G49" s="90">
        <v>0</v>
      </c>
    </row>
    <row r="50" spans="1:8" x14ac:dyDescent="0.2">
      <c r="A50" s="54">
        <v>0</v>
      </c>
      <c r="B50" s="30" t="s">
        <v>61</v>
      </c>
      <c r="C50" s="67">
        <v>1301</v>
      </c>
      <c r="D50" s="68">
        <v>100000000</v>
      </c>
      <c r="E50" s="69">
        <v>730</v>
      </c>
      <c r="F50" s="90">
        <v>3296.2130000000002</v>
      </c>
      <c r="G50" s="90">
        <v>0</v>
      </c>
    </row>
    <row r="51" spans="1:8" ht="42.6" customHeight="1" x14ac:dyDescent="0.2">
      <c r="A51" s="54">
        <v>0</v>
      </c>
      <c r="B51" s="64" t="s">
        <v>62</v>
      </c>
      <c r="C51" s="65">
        <v>1401</v>
      </c>
      <c r="D51" s="66">
        <v>0</v>
      </c>
      <c r="E51" s="139">
        <v>0</v>
      </c>
      <c r="F51" s="28">
        <f t="shared" ref="F51:G53" si="0">F52</f>
        <v>24909</v>
      </c>
      <c r="G51" s="28">
        <f t="shared" si="0"/>
        <v>384</v>
      </c>
    </row>
    <row r="52" spans="1:8" ht="38.25" x14ac:dyDescent="0.2">
      <c r="A52" s="54">
        <v>0</v>
      </c>
      <c r="B52" s="30" t="s">
        <v>183</v>
      </c>
      <c r="C52" s="67">
        <v>1401</v>
      </c>
      <c r="D52" s="68" t="s">
        <v>12</v>
      </c>
      <c r="E52" s="69">
        <v>0</v>
      </c>
      <c r="F52" s="90">
        <f t="shared" si="0"/>
        <v>24909</v>
      </c>
      <c r="G52" s="90">
        <f t="shared" si="0"/>
        <v>384</v>
      </c>
    </row>
    <row r="53" spans="1:8" x14ac:dyDescent="0.2">
      <c r="A53" s="54">
        <v>0</v>
      </c>
      <c r="B53" s="30" t="s">
        <v>57</v>
      </c>
      <c r="C53" s="67">
        <v>1401</v>
      </c>
      <c r="D53" s="68" t="s">
        <v>12</v>
      </c>
      <c r="E53" s="69">
        <v>500</v>
      </c>
      <c r="F53" s="90">
        <f t="shared" si="0"/>
        <v>24909</v>
      </c>
      <c r="G53" s="90">
        <f t="shared" si="0"/>
        <v>384</v>
      </c>
    </row>
    <row r="54" spans="1:8" s="16" customFormat="1" x14ac:dyDescent="0.2">
      <c r="A54" s="54">
        <v>0</v>
      </c>
      <c r="B54" s="30" t="s">
        <v>63</v>
      </c>
      <c r="C54" s="67">
        <v>1401</v>
      </c>
      <c r="D54" s="68" t="s">
        <v>12</v>
      </c>
      <c r="E54" s="69">
        <v>510</v>
      </c>
      <c r="F54" s="90">
        <v>24909</v>
      </c>
      <c r="G54" s="90">
        <v>384</v>
      </c>
      <c r="H54" s="105"/>
    </row>
    <row r="55" spans="1:8" ht="25.5" x14ac:dyDescent="0.2">
      <c r="A55" s="54">
        <v>0</v>
      </c>
      <c r="B55" s="64" t="s">
        <v>163</v>
      </c>
      <c r="C55" s="65">
        <v>1403</v>
      </c>
      <c r="D55" s="66">
        <v>0</v>
      </c>
      <c r="E55" s="139">
        <v>0</v>
      </c>
      <c r="F55" s="28">
        <f>F56</f>
        <v>13527.444</v>
      </c>
      <c r="G55" s="28">
        <v>0</v>
      </c>
    </row>
    <row r="56" spans="1:8" s="4" customFormat="1" ht="38.25" x14ac:dyDescent="0.2">
      <c r="A56" s="54">
        <v>0</v>
      </c>
      <c r="B56" s="30" t="s">
        <v>183</v>
      </c>
      <c r="C56" s="67">
        <v>1403</v>
      </c>
      <c r="D56" s="68" t="s">
        <v>12</v>
      </c>
      <c r="E56" s="69">
        <v>0</v>
      </c>
      <c r="F56" s="90">
        <f>F57</f>
        <v>13527.444</v>
      </c>
      <c r="G56" s="90">
        <v>0</v>
      </c>
      <c r="H56" s="105"/>
    </row>
    <row r="57" spans="1:8" s="4" customFormat="1" x14ac:dyDescent="0.2">
      <c r="A57" s="54">
        <v>0</v>
      </c>
      <c r="B57" s="30" t="s">
        <v>57</v>
      </c>
      <c r="C57" s="67">
        <v>1403</v>
      </c>
      <c r="D57" s="68" t="s">
        <v>12</v>
      </c>
      <c r="E57" s="69">
        <v>500</v>
      </c>
      <c r="F57" s="90">
        <f>F58</f>
        <v>13527.444</v>
      </c>
      <c r="G57" s="90">
        <v>0</v>
      </c>
      <c r="H57" s="105"/>
    </row>
    <row r="58" spans="1:8" s="4" customFormat="1" x14ac:dyDescent="0.2">
      <c r="A58" s="54">
        <v>0</v>
      </c>
      <c r="B58" s="30" t="s">
        <v>58</v>
      </c>
      <c r="C58" s="67">
        <v>1403</v>
      </c>
      <c r="D58" s="68" t="s">
        <v>12</v>
      </c>
      <c r="E58" s="69">
        <v>540</v>
      </c>
      <c r="F58" s="90">
        <v>13527.444</v>
      </c>
      <c r="G58" s="90">
        <v>0</v>
      </c>
      <c r="H58" s="105"/>
    </row>
    <row r="59" spans="1:8" ht="51" x14ac:dyDescent="0.2">
      <c r="A59" s="138">
        <v>938</v>
      </c>
      <c r="B59" s="64" t="s">
        <v>166</v>
      </c>
      <c r="C59" s="65">
        <v>0</v>
      </c>
      <c r="D59" s="66">
        <v>0</v>
      </c>
      <c r="E59" s="139">
        <v>0</v>
      </c>
      <c r="F59" s="28">
        <f>F60+F76+F80+F91+F102+F98+F106+F110+F117+F124+F133+F145</f>
        <v>164762.88399999999</v>
      </c>
      <c r="G59" s="28">
        <f>G60+G76+G80+G91+G102+G98+G106+G110+G117+G124+G133+G145</f>
        <v>64593.974000000002</v>
      </c>
    </row>
    <row r="60" spans="1:8" x14ac:dyDescent="0.2">
      <c r="A60" s="54">
        <v>0</v>
      </c>
      <c r="B60" s="64" t="s">
        <v>66</v>
      </c>
      <c r="C60" s="65">
        <v>113</v>
      </c>
      <c r="D60" s="66">
        <v>0</v>
      </c>
      <c r="E60" s="139">
        <v>0</v>
      </c>
      <c r="F60" s="28">
        <f>F61+F68</f>
        <v>35810.682999999997</v>
      </c>
      <c r="G60" s="28">
        <f>G61+G68</f>
        <v>0</v>
      </c>
    </row>
    <row r="61" spans="1:8" ht="38.25" x14ac:dyDescent="0.2">
      <c r="A61" s="54">
        <v>0</v>
      </c>
      <c r="B61" s="30" t="s">
        <v>184</v>
      </c>
      <c r="C61" s="67">
        <v>113</v>
      </c>
      <c r="D61" s="68" t="s">
        <v>19</v>
      </c>
      <c r="E61" s="69">
        <v>0</v>
      </c>
      <c r="F61" s="90">
        <f>F62+F64+F66</f>
        <v>5748.366</v>
      </c>
      <c r="G61" s="90">
        <v>0</v>
      </c>
    </row>
    <row r="62" spans="1:8" ht="63.75" x14ac:dyDescent="0.2">
      <c r="A62" s="54">
        <v>0</v>
      </c>
      <c r="B62" s="30" t="s">
        <v>46</v>
      </c>
      <c r="C62" s="67">
        <v>113</v>
      </c>
      <c r="D62" s="68" t="s">
        <v>19</v>
      </c>
      <c r="E62" s="69">
        <v>100</v>
      </c>
      <c r="F62" s="90">
        <f>F63</f>
        <v>3479.4920000000002</v>
      </c>
      <c r="G62" s="90">
        <v>0</v>
      </c>
    </row>
    <row r="63" spans="1:8" ht="25.5" x14ac:dyDescent="0.2">
      <c r="A63" s="54">
        <v>0</v>
      </c>
      <c r="B63" s="30" t="s">
        <v>47</v>
      </c>
      <c r="C63" s="67">
        <v>113</v>
      </c>
      <c r="D63" s="68" t="s">
        <v>19</v>
      </c>
      <c r="E63" s="69">
        <v>120</v>
      </c>
      <c r="F63" s="90">
        <v>3479.4920000000002</v>
      </c>
      <c r="G63" s="90">
        <v>0</v>
      </c>
    </row>
    <row r="64" spans="1:8" ht="32.25" customHeight="1" x14ac:dyDescent="0.2">
      <c r="A64" s="54">
        <v>0</v>
      </c>
      <c r="B64" s="30" t="s">
        <v>48</v>
      </c>
      <c r="C64" s="67">
        <v>113</v>
      </c>
      <c r="D64" s="68" t="s">
        <v>19</v>
      </c>
      <c r="E64" s="69">
        <v>200</v>
      </c>
      <c r="F64" s="90">
        <f>F65</f>
        <v>1630.586</v>
      </c>
      <c r="G64" s="90">
        <v>0</v>
      </c>
    </row>
    <row r="65" spans="1:8" ht="37.15" customHeight="1" x14ac:dyDescent="0.2">
      <c r="A65" s="54">
        <v>0</v>
      </c>
      <c r="B65" s="30" t="s">
        <v>49</v>
      </c>
      <c r="C65" s="67">
        <v>113</v>
      </c>
      <c r="D65" s="68" t="s">
        <v>19</v>
      </c>
      <c r="E65" s="69">
        <v>240</v>
      </c>
      <c r="F65" s="90">
        <v>1630.586</v>
      </c>
      <c r="G65" s="90">
        <v>0</v>
      </c>
    </row>
    <row r="66" spans="1:8" x14ac:dyDescent="0.2">
      <c r="A66" s="54">
        <v>0</v>
      </c>
      <c r="B66" s="30" t="s">
        <v>50</v>
      </c>
      <c r="C66" s="67">
        <v>113</v>
      </c>
      <c r="D66" s="68" t="s">
        <v>19</v>
      </c>
      <c r="E66" s="69">
        <v>800</v>
      </c>
      <c r="F66" s="90">
        <f>F67</f>
        <v>638.28800000000001</v>
      </c>
      <c r="G66" s="90">
        <v>0</v>
      </c>
    </row>
    <row r="67" spans="1:8" x14ac:dyDescent="0.2">
      <c r="A67" s="54">
        <v>0</v>
      </c>
      <c r="B67" s="30" t="s">
        <v>51</v>
      </c>
      <c r="C67" s="67">
        <v>113</v>
      </c>
      <c r="D67" s="68" t="s">
        <v>19</v>
      </c>
      <c r="E67" s="69">
        <v>850</v>
      </c>
      <c r="F67" s="90">
        <v>638.28800000000001</v>
      </c>
      <c r="G67" s="90">
        <v>0</v>
      </c>
    </row>
    <row r="68" spans="1:8" ht="102" x14ac:dyDescent="0.2">
      <c r="A68" s="54">
        <v>0</v>
      </c>
      <c r="B68" s="30" t="s">
        <v>185</v>
      </c>
      <c r="C68" s="67">
        <v>113</v>
      </c>
      <c r="D68" s="68" t="s">
        <v>20</v>
      </c>
      <c r="E68" s="69">
        <v>0</v>
      </c>
      <c r="F68" s="90">
        <f>F69</f>
        <v>30062.316999999999</v>
      </c>
      <c r="G68" s="90">
        <f>G69</f>
        <v>0</v>
      </c>
    </row>
    <row r="69" spans="1:8" ht="22.9" customHeight="1" x14ac:dyDescent="0.2">
      <c r="A69" s="54">
        <v>0</v>
      </c>
      <c r="B69" s="30" t="s">
        <v>69</v>
      </c>
      <c r="C69" s="67">
        <v>113</v>
      </c>
      <c r="D69" s="68" t="s">
        <v>20</v>
      </c>
      <c r="E69" s="69">
        <v>600</v>
      </c>
      <c r="F69" s="90">
        <f>F70</f>
        <v>30062.316999999999</v>
      </c>
      <c r="G69" s="90">
        <f>G70</f>
        <v>0</v>
      </c>
    </row>
    <row r="70" spans="1:8" s="16" customFormat="1" ht="11.25" customHeight="1" x14ac:dyDescent="0.2">
      <c r="A70" s="54">
        <v>0</v>
      </c>
      <c r="B70" s="30" t="s">
        <v>70</v>
      </c>
      <c r="C70" s="67">
        <v>113</v>
      </c>
      <c r="D70" s="68" t="s">
        <v>20</v>
      </c>
      <c r="E70" s="69">
        <v>620</v>
      </c>
      <c r="F70" s="90">
        <v>30062.316999999999</v>
      </c>
      <c r="G70" s="90"/>
      <c r="H70" s="105"/>
    </row>
    <row r="71" spans="1:8" ht="25.5" hidden="1" x14ac:dyDescent="0.2">
      <c r="A71" s="54"/>
      <c r="B71" s="30" t="s">
        <v>64</v>
      </c>
      <c r="C71" s="67">
        <v>113</v>
      </c>
      <c r="D71" s="68">
        <v>9000000000</v>
      </c>
      <c r="E71" s="69"/>
      <c r="F71" s="90">
        <f>F72</f>
        <v>0</v>
      </c>
      <c r="G71" s="90"/>
    </row>
    <row r="72" spans="1:8" ht="25.5" hidden="1" x14ac:dyDescent="0.2">
      <c r="A72" s="54"/>
      <c r="B72" s="30" t="s">
        <v>67</v>
      </c>
      <c r="C72" s="67">
        <v>113</v>
      </c>
      <c r="D72" s="68">
        <v>9000020000</v>
      </c>
      <c r="E72" s="69"/>
      <c r="F72" s="90">
        <f>F73</f>
        <v>0</v>
      </c>
      <c r="G72" s="90"/>
    </row>
    <row r="73" spans="1:8" ht="25.5" hidden="1" x14ac:dyDescent="0.2">
      <c r="A73" s="54"/>
      <c r="B73" s="30" t="s">
        <v>100</v>
      </c>
      <c r="C73" s="67">
        <v>113</v>
      </c>
      <c r="D73" s="68">
        <v>9000022000</v>
      </c>
      <c r="E73" s="69"/>
      <c r="F73" s="90">
        <f>F74</f>
        <v>0</v>
      </c>
      <c r="G73" s="90"/>
    </row>
    <row r="74" spans="1:8" ht="25.5" hidden="1" x14ac:dyDescent="0.2">
      <c r="A74" s="54"/>
      <c r="B74" s="30" t="s">
        <v>48</v>
      </c>
      <c r="C74" s="67">
        <v>113</v>
      </c>
      <c r="D74" s="68">
        <v>9000022000</v>
      </c>
      <c r="E74" s="69">
        <v>200</v>
      </c>
      <c r="F74" s="90">
        <f>F75</f>
        <v>0</v>
      </c>
      <c r="G74" s="90"/>
    </row>
    <row r="75" spans="1:8" ht="38.25" hidden="1" x14ac:dyDescent="0.2">
      <c r="A75" s="54"/>
      <c r="B75" s="30" t="s">
        <v>49</v>
      </c>
      <c r="C75" s="67">
        <v>113</v>
      </c>
      <c r="D75" s="68">
        <v>9000022000</v>
      </c>
      <c r="E75" s="69">
        <v>240</v>
      </c>
      <c r="F75" s="90"/>
      <c r="G75" s="90"/>
    </row>
    <row r="76" spans="1:8" x14ac:dyDescent="0.2">
      <c r="A76" s="54">
        <v>0</v>
      </c>
      <c r="B76" s="64" t="s">
        <v>72</v>
      </c>
      <c r="C76" s="65">
        <v>409</v>
      </c>
      <c r="D76" s="66">
        <v>0</v>
      </c>
      <c r="E76" s="139">
        <v>0</v>
      </c>
      <c r="F76" s="28">
        <f>F77</f>
        <v>2420.4949999999999</v>
      </c>
      <c r="G76" s="28">
        <v>0</v>
      </c>
    </row>
    <row r="77" spans="1:8" ht="65.25" customHeight="1" x14ac:dyDescent="0.2">
      <c r="A77" s="54">
        <v>0</v>
      </c>
      <c r="B77" s="30" t="s">
        <v>186</v>
      </c>
      <c r="C77" s="67">
        <v>409</v>
      </c>
      <c r="D77" s="68" t="s">
        <v>22</v>
      </c>
      <c r="E77" s="69">
        <v>0</v>
      </c>
      <c r="F77" s="90">
        <f>F78</f>
        <v>2420.4949999999999</v>
      </c>
      <c r="G77" s="90">
        <v>0</v>
      </c>
    </row>
    <row r="78" spans="1:8" ht="30.75" customHeight="1" x14ac:dyDescent="0.2">
      <c r="A78" s="54">
        <v>0</v>
      </c>
      <c r="B78" s="30" t="s">
        <v>48</v>
      </c>
      <c r="C78" s="67">
        <v>409</v>
      </c>
      <c r="D78" s="68" t="s">
        <v>22</v>
      </c>
      <c r="E78" s="69">
        <v>200</v>
      </c>
      <c r="F78" s="90">
        <f>F79</f>
        <v>2420.4949999999999</v>
      </c>
      <c r="G78" s="90">
        <v>0</v>
      </c>
    </row>
    <row r="79" spans="1:8" ht="27.4" customHeight="1" x14ac:dyDescent="0.2">
      <c r="A79" s="54">
        <v>0</v>
      </c>
      <c r="B79" s="30" t="s">
        <v>49</v>
      </c>
      <c r="C79" s="67">
        <v>409</v>
      </c>
      <c r="D79" s="68" t="s">
        <v>22</v>
      </c>
      <c r="E79" s="69">
        <v>240</v>
      </c>
      <c r="F79" s="90">
        <v>2420.4949999999999</v>
      </c>
      <c r="G79" s="90">
        <v>0</v>
      </c>
    </row>
    <row r="80" spans="1:8" ht="25.5" x14ac:dyDescent="0.2">
      <c r="A80" s="54">
        <v>0</v>
      </c>
      <c r="B80" s="64" t="s">
        <v>73</v>
      </c>
      <c r="C80" s="65">
        <v>412</v>
      </c>
      <c r="D80" s="66">
        <v>0</v>
      </c>
      <c r="E80" s="139">
        <v>0</v>
      </c>
      <c r="F80" s="28">
        <f>F84+F87+F81</f>
        <v>250</v>
      </c>
      <c r="G80" s="28">
        <f>G84+G87+G81</f>
        <v>239.88</v>
      </c>
    </row>
    <row r="81" spans="1:8" ht="38.25" x14ac:dyDescent="0.2">
      <c r="A81" s="54"/>
      <c r="B81" s="30" t="s">
        <v>184</v>
      </c>
      <c r="C81" s="67">
        <v>412</v>
      </c>
      <c r="D81" s="68" t="s">
        <v>19</v>
      </c>
      <c r="E81" s="139"/>
      <c r="F81" s="90">
        <f>F82</f>
        <v>250</v>
      </c>
      <c r="G81" s="90">
        <f>G82</f>
        <v>239.88</v>
      </c>
    </row>
    <row r="82" spans="1:8" ht="25.5" x14ac:dyDescent="0.2">
      <c r="A82" s="54"/>
      <c r="B82" s="30" t="s">
        <v>48</v>
      </c>
      <c r="C82" s="67">
        <v>412</v>
      </c>
      <c r="D82" s="68" t="s">
        <v>19</v>
      </c>
      <c r="E82" s="69">
        <v>200</v>
      </c>
      <c r="F82" s="90">
        <f>F83</f>
        <v>250</v>
      </c>
      <c r="G82" s="90">
        <f>G83</f>
        <v>239.88</v>
      </c>
    </row>
    <row r="83" spans="1:8" ht="38.25" x14ac:dyDescent="0.2">
      <c r="A83" s="54"/>
      <c r="B83" s="30" t="s">
        <v>49</v>
      </c>
      <c r="C83" s="67">
        <v>412</v>
      </c>
      <c r="D83" s="68" t="s">
        <v>19</v>
      </c>
      <c r="E83" s="69">
        <v>240</v>
      </c>
      <c r="F83" s="90">
        <v>250</v>
      </c>
      <c r="G83" s="90">
        <v>239.88</v>
      </c>
    </row>
    <row r="84" spans="1:8" s="10" customFormat="1" ht="54" hidden="1" customHeight="1" x14ac:dyDescent="0.2">
      <c r="A84" s="54"/>
      <c r="B84" s="30" t="s">
        <v>187</v>
      </c>
      <c r="C84" s="67">
        <v>412</v>
      </c>
      <c r="D84" s="68">
        <v>1700000000</v>
      </c>
      <c r="E84" s="69"/>
      <c r="F84" s="90">
        <f>F85</f>
        <v>0</v>
      </c>
      <c r="G84" s="90"/>
      <c r="H84" s="105"/>
    </row>
    <row r="85" spans="1:8" s="10" customFormat="1" ht="38.25" hidden="1" x14ac:dyDescent="0.2">
      <c r="A85" s="54"/>
      <c r="B85" s="30" t="s">
        <v>69</v>
      </c>
      <c r="C85" s="67">
        <v>412</v>
      </c>
      <c r="D85" s="68">
        <v>1700000000</v>
      </c>
      <c r="E85" s="69">
        <v>600</v>
      </c>
      <c r="F85" s="90">
        <f>F86</f>
        <v>0</v>
      </c>
      <c r="G85" s="90"/>
      <c r="H85" s="105"/>
    </row>
    <row r="86" spans="1:8" s="10" customFormat="1" ht="38.25" hidden="1" customHeight="1" x14ac:dyDescent="0.2">
      <c r="A86" s="54"/>
      <c r="B86" s="70" t="s">
        <v>168</v>
      </c>
      <c r="C86" s="71">
        <v>412</v>
      </c>
      <c r="D86" s="72">
        <v>1700000000</v>
      </c>
      <c r="E86" s="73">
        <v>630</v>
      </c>
      <c r="F86" s="90">
        <v>0</v>
      </c>
      <c r="G86" s="94"/>
      <c r="H86" s="105"/>
    </row>
    <row r="87" spans="1:8" ht="1.5" hidden="1" customHeight="1" x14ac:dyDescent="0.2">
      <c r="A87" s="54"/>
      <c r="B87" s="70" t="s">
        <v>64</v>
      </c>
      <c r="C87" s="71">
        <v>412</v>
      </c>
      <c r="D87" s="72">
        <v>9000000000</v>
      </c>
      <c r="E87" s="73"/>
      <c r="F87" s="90">
        <f>F88</f>
        <v>0</v>
      </c>
      <c r="G87" s="90">
        <f>G88</f>
        <v>0</v>
      </c>
    </row>
    <row r="88" spans="1:8" ht="25.5" hidden="1" x14ac:dyDescent="0.2">
      <c r="A88" s="54"/>
      <c r="B88" s="70" t="s">
        <v>158</v>
      </c>
      <c r="C88" s="71">
        <v>412</v>
      </c>
      <c r="D88" s="72">
        <v>9040000000</v>
      </c>
      <c r="E88" s="73"/>
      <c r="F88" s="90">
        <f t="shared" ref="F88:G89" si="1">F89</f>
        <v>0</v>
      </c>
      <c r="G88" s="90">
        <f t="shared" si="1"/>
        <v>0</v>
      </c>
    </row>
    <row r="89" spans="1:8" ht="25.5" hidden="1" x14ac:dyDescent="0.2">
      <c r="A89" s="54"/>
      <c r="B89" s="70" t="s">
        <v>48</v>
      </c>
      <c r="C89" s="71">
        <v>412</v>
      </c>
      <c r="D89" s="72">
        <v>9040000000</v>
      </c>
      <c r="E89" s="73">
        <v>200</v>
      </c>
      <c r="F89" s="90">
        <f t="shared" si="1"/>
        <v>0</v>
      </c>
      <c r="G89" s="90">
        <f t="shared" si="1"/>
        <v>0</v>
      </c>
    </row>
    <row r="90" spans="1:8" ht="38.25" hidden="1" x14ac:dyDescent="0.2">
      <c r="A90" s="54"/>
      <c r="B90" s="70" t="s">
        <v>49</v>
      </c>
      <c r="C90" s="71">
        <v>412</v>
      </c>
      <c r="D90" s="72">
        <v>9040000000</v>
      </c>
      <c r="E90" s="73">
        <v>240</v>
      </c>
      <c r="F90" s="90">
        <v>0</v>
      </c>
      <c r="G90" s="90">
        <v>0</v>
      </c>
    </row>
    <row r="91" spans="1:8" x14ac:dyDescent="0.2">
      <c r="A91" s="54">
        <v>0</v>
      </c>
      <c r="B91" s="64" t="s">
        <v>76</v>
      </c>
      <c r="C91" s="65">
        <v>501</v>
      </c>
      <c r="D91" s="66">
        <v>0</v>
      </c>
      <c r="E91" s="139">
        <v>0</v>
      </c>
      <c r="F91" s="28">
        <f>F92</f>
        <v>415.947</v>
      </c>
      <c r="G91" s="28">
        <f>G92</f>
        <v>0</v>
      </c>
    </row>
    <row r="92" spans="1:8" ht="38.25" x14ac:dyDescent="0.2">
      <c r="A92" s="54">
        <v>0</v>
      </c>
      <c r="B92" s="30" t="s">
        <v>184</v>
      </c>
      <c r="C92" s="67">
        <v>501</v>
      </c>
      <c r="D92" s="68" t="s">
        <v>19</v>
      </c>
      <c r="E92" s="69">
        <v>0</v>
      </c>
      <c r="F92" s="90">
        <f>F96</f>
        <v>415.947</v>
      </c>
      <c r="G92" s="90">
        <v>0</v>
      </c>
    </row>
    <row r="93" spans="1:8" ht="25.5" hidden="1" x14ac:dyDescent="0.2">
      <c r="A93" s="54">
        <v>0</v>
      </c>
      <c r="B93" s="30" t="s">
        <v>64</v>
      </c>
      <c r="C93" s="67">
        <v>501</v>
      </c>
      <c r="D93" s="68" t="s">
        <v>18</v>
      </c>
      <c r="E93" s="69">
        <v>0</v>
      </c>
      <c r="F93" s="90">
        <v>0</v>
      </c>
      <c r="G93" s="90">
        <v>0</v>
      </c>
    </row>
    <row r="94" spans="1:8" ht="25.5" hidden="1" x14ac:dyDescent="0.2">
      <c r="A94" s="54">
        <v>0</v>
      </c>
      <c r="B94" s="30" t="s">
        <v>64</v>
      </c>
      <c r="C94" s="67">
        <v>501</v>
      </c>
      <c r="D94" s="68" t="s">
        <v>18</v>
      </c>
      <c r="E94" s="69">
        <v>0</v>
      </c>
      <c r="F94" s="90">
        <v>0</v>
      </c>
      <c r="G94" s="90">
        <v>0</v>
      </c>
    </row>
    <row r="95" spans="1:8" ht="25.5" hidden="1" x14ac:dyDescent="0.2">
      <c r="A95" s="54">
        <v>0</v>
      </c>
      <c r="B95" s="30" t="s">
        <v>77</v>
      </c>
      <c r="C95" s="67">
        <v>501</v>
      </c>
      <c r="D95" s="68" t="s">
        <v>18</v>
      </c>
      <c r="E95" s="69">
        <v>0</v>
      </c>
      <c r="F95" s="90">
        <v>0</v>
      </c>
      <c r="G95" s="90">
        <v>0</v>
      </c>
    </row>
    <row r="96" spans="1:8" ht="28.5" customHeight="1" x14ac:dyDescent="0.2">
      <c r="A96" s="54">
        <v>0</v>
      </c>
      <c r="B96" s="30" t="s">
        <v>48</v>
      </c>
      <c r="C96" s="67">
        <v>501</v>
      </c>
      <c r="D96" s="68" t="s">
        <v>19</v>
      </c>
      <c r="E96" s="69">
        <v>200</v>
      </c>
      <c r="F96" s="90">
        <f>F97</f>
        <v>415.947</v>
      </c>
      <c r="G96" s="90">
        <v>0</v>
      </c>
    </row>
    <row r="97" spans="1:9" ht="38.25" x14ac:dyDescent="0.2">
      <c r="A97" s="54">
        <v>0</v>
      </c>
      <c r="B97" s="30" t="s">
        <v>49</v>
      </c>
      <c r="C97" s="67">
        <v>501</v>
      </c>
      <c r="D97" s="68" t="s">
        <v>19</v>
      </c>
      <c r="E97" s="69">
        <v>240</v>
      </c>
      <c r="F97" s="90">
        <v>415.947</v>
      </c>
      <c r="G97" s="90"/>
    </row>
    <row r="98" spans="1:9" s="10" customFormat="1" ht="15.75" customHeight="1" x14ac:dyDescent="0.2">
      <c r="A98" s="54"/>
      <c r="B98" s="64" t="s">
        <v>129</v>
      </c>
      <c r="C98" s="65">
        <v>503</v>
      </c>
      <c r="D98" s="66"/>
      <c r="E98" s="139"/>
      <c r="F98" s="28">
        <f>F99</f>
        <v>3923.1480000000001</v>
      </c>
      <c r="G98" s="28">
        <f>G99</f>
        <v>0</v>
      </c>
      <c r="H98" s="105"/>
    </row>
    <row r="99" spans="1:9" s="10" customFormat="1" ht="49.5" customHeight="1" x14ac:dyDescent="0.2">
      <c r="A99" s="54"/>
      <c r="B99" s="30" t="s">
        <v>214</v>
      </c>
      <c r="C99" s="67">
        <v>503</v>
      </c>
      <c r="D99" s="68">
        <v>4000000000</v>
      </c>
      <c r="E99" s="69"/>
      <c r="F99" s="90">
        <f>F100</f>
        <v>3923.1480000000001</v>
      </c>
      <c r="G99" s="90">
        <f>G100</f>
        <v>0</v>
      </c>
      <c r="H99" s="105"/>
    </row>
    <row r="100" spans="1:9" s="10" customFormat="1" ht="27" customHeight="1" x14ac:dyDescent="0.2">
      <c r="A100" s="54"/>
      <c r="B100" s="30" t="s">
        <v>48</v>
      </c>
      <c r="C100" s="67">
        <v>503</v>
      </c>
      <c r="D100" s="68">
        <v>4000000000</v>
      </c>
      <c r="E100" s="69">
        <v>200</v>
      </c>
      <c r="F100" s="90">
        <f t="shared" ref="F100:G100" si="2">F101</f>
        <v>3923.1480000000001</v>
      </c>
      <c r="G100" s="90">
        <f t="shared" si="2"/>
        <v>0</v>
      </c>
      <c r="H100" s="105"/>
    </row>
    <row r="101" spans="1:9" s="10" customFormat="1" ht="36" customHeight="1" x14ac:dyDescent="0.2">
      <c r="A101" s="54"/>
      <c r="B101" s="30" t="s">
        <v>49</v>
      </c>
      <c r="C101" s="67">
        <v>503</v>
      </c>
      <c r="D101" s="68">
        <v>4000000000</v>
      </c>
      <c r="E101" s="69">
        <v>240</v>
      </c>
      <c r="F101" s="90">
        <v>3923.1480000000001</v>
      </c>
      <c r="G101" s="90"/>
      <c r="H101" s="105"/>
    </row>
    <row r="102" spans="1:9" s="10" customFormat="1" ht="25.5" x14ac:dyDescent="0.2">
      <c r="A102" s="54"/>
      <c r="B102" s="64" t="s">
        <v>179</v>
      </c>
      <c r="C102" s="65">
        <v>605</v>
      </c>
      <c r="D102" s="66"/>
      <c r="E102" s="139"/>
      <c r="F102" s="28">
        <f t="shared" ref="F102:G104" si="3">F103</f>
        <v>25498.021000000001</v>
      </c>
      <c r="G102" s="28">
        <f t="shared" si="3"/>
        <v>24151.666000000001</v>
      </c>
      <c r="H102" s="105"/>
    </row>
    <row r="103" spans="1:9" s="10" customFormat="1" ht="36" customHeight="1" x14ac:dyDescent="0.2">
      <c r="A103" s="54"/>
      <c r="B103" s="30" t="s">
        <v>184</v>
      </c>
      <c r="C103" s="67">
        <v>605</v>
      </c>
      <c r="D103" s="68">
        <v>200000000</v>
      </c>
      <c r="E103" s="69"/>
      <c r="F103" s="90">
        <f t="shared" si="3"/>
        <v>25498.021000000001</v>
      </c>
      <c r="G103" s="90">
        <f t="shared" si="3"/>
        <v>24151.666000000001</v>
      </c>
      <c r="H103" s="105"/>
    </row>
    <row r="104" spans="1:9" s="10" customFormat="1" ht="25.5" x14ac:dyDescent="0.2">
      <c r="A104" s="54"/>
      <c r="B104" s="30" t="s">
        <v>48</v>
      </c>
      <c r="C104" s="67">
        <v>605</v>
      </c>
      <c r="D104" s="68">
        <v>200000000</v>
      </c>
      <c r="E104" s="69">
        <v>200</v>
      </c>
      <c r="F104" s="90">
        <f t="shared" si="3"/>
        <v>25498.021000000001</v>
      </c>
      <c r="G104" s="90">
        <f t="shared" si="3"/>
        <v>24151.666000000001</v>
      </c>
      <c r="H104" s="105"/>
    </row>
    <row r="105" spans="1:9" s="10" customFormat="1" ht="36" customHeight="1" x14ac:dyDescent="0.2">
      <c r="A105" s="54"/>
      <c r="B105" s="30" t="s">
        <v>49</v>
      </c>
      <c r="C105" s="67">
        <v>605</v>
      </c>
      <c r="D105" s="68">
        <v>200000000</v>
      </c>
      <c r="E105" s="69">
        <v>240</v>
      </c>
      <c r="F105" s="90">
        <v>25498.021000000001</v>
      </c>
      <c r="G105" s="90">
        <v>24151.666000000001</v>
      </c>
      <c r="H105" s="105"/>
    </row>
    <row r="106" spans="1:9" x14ac:dyDescent="0.2">
      <c r="A106" s="54">
        <v>0</v>
      </c>
      <c r="B106" s="64" t="s">
        <v>124</v>
      </c>
      <c r="C106" s="65">
        <v>707</v>
      </c>
      <c r="D106" s="66">
        <v>0</v>
      </c>
      <c r="E106" s="139">
        <v>0</v>
      </c>
      <c r="F106" s="28">
        <f t="shared" ref="F106:G108" si="4">F107</f>
        <v>3981.7040000000002</v>
      </c>
      <c r="G106" s="28">
        <f t="shared" si="4"/>
        <v>397.81099999999998</v>
      </c>
    </row>
    <row r="107" spans="1:9" ht="38.25" x14ac:dyDescent="0.2">
      <c r="A107" s="54">
        <v>0</v>
      </c>
      <c r="B107" s="30" t="s">
        <v>188</v>
      </c>
      <c r="C107" s="67">
        <v>707</v>
      </c>
      <c r="D107" s="68" t="s">
        <v>24</v>
      </c>
      <c r="E107" s="69">
        <v>0</v>
      </c>
      <c r="F107" s="90">
        <f t="shared" si="4"/>
        <v>3981.7040000000002</v>
      </c>
      <c r="G107" s="90">
        <f t="shared" si="4"/>
        <v>397.81099999999998</v>
      </c>
    </row>
    <row r="108" spans="1:9" ht="38.25" customHeight="1" x14ac:dyDescent="0.2">
      <c r="A108" s="54">
        <v>0</v>
      </c>
      <c r="B108" s="30" t="s">
        <v>69</v>
      </c>
      <c r="C108" s="67">
        <v>707</v>
      </c>
      <c r="D108" s="68" t="s">
        <v>24</v>
      </c>
      <c r="E108" s="69">
        <v>600</v>
      </c>
      <c r="F108" s="90">
        <f t="shared" si="4"/>
        <v>3981.7040000000002</v>
      </c>
      <c r="G108" s="90">
        <f t="shared" si="4"/>
        <v>397.81099999999998</v>
      </c>
    </row>
    <row r="109" spans="1:9" x14ac:dyDescent="0.2">
      <c r="A109" s="54">
        <v>0</v>
      </c>
      <c r="B109" s="30" t="s">
        <v>70</v>
      </c>
      <c r="C109" s="67">
        <v>707</v>
      </c>
      <c r="D109" s="68" t="s">
        <v>24</v>
      </c>
      <c r="E109" s="69">
        <v>620</v>
      </c>
      <c r="F109" s="90">
        <v>3981.7040000000002</v>
      </c>
      <c r="G109" s="90">
        <v>397.81099999999998</v>
      </c>
      <c r="I109" s="34"/>
    </row>
    <row r="110" spans="1:9" x14ac:dyDescent="0.2">
      <c r="A110" s="54">
        <v>0</v>
      </c>
      <c r="B110" s="64" t="s">
        <v>81</v>
      </c>
      <c r="C110" s="65">
        <v>801</v>
      </c>
      <c r="D110" s="66">
        <v>0</v>
      </c>
      <c r="E110" s="139">
        <v>0</v>
      </c>
      <c r="F110" s="28">
        <f>F111+F114</f>
        <v>46848.777999999998</v>
      </c>
      <c r="G110" s="28">
        <f>G111+G114</f>
        <v>0</v>
      </c>
    </row>
    <row r="111" spans="1:9" ht="38.25" x14ac:dyDescent="0.2">
      <c r="A111" s="54">
        <v>0</v>
      </c>
      <c r="B111" s="30" t="s">
        <v>188</v>
      </c>
      <c r="C111" s="67">
        <v>801</v>
      </c>
      <c r="D111" s="68" t="s">
        <v>24</v>
      </c>
      <c r="E111" s="69">
        <v>0</v>
      </c>
      <c r="F111" s="90">
        <f>F112</f>
        <v>43431.334999999999</v>
      </c>
      <c r="G111" s="90">
        <f>G112</f>
        <v>0</v>
      </c>
    </row>
    <row r="112" spans="1:9" ht="38.25" x14ac:dyDescent="0.2">
      <c r="A112" s="54">
        <v>0</v>
      </c>
      <c r="B112" s="30" t="s">
        <v>69</v>
      </c>
      <c r="C112" s="67">
        <v>801</v>
      </c>
      <c r="D112" s="68" t="s">
        <v>24</v>
      </c>
      <c r="E112" s="69">
        <v>600</v>
      </c>
      <c r="F112" s="90">
        <f>F113</f>
        <v>43431.334999999999</v>
      </c>
      <c r="G112" s="90">
        <f>G113</f>
        <v>0</v>
      </c>
    </row>
    <row r="113" spans="1:9" s="16" customFormat="1" x14ac:dyDescent="0.2">
      <c r="A113" s="54">
        <v>0</v>
      </c>
      <c r="B113" s="30" t="s">
        <v>70</v>
      </c>
      <c r="C113" s="67">
        <v>801</v>
      </c>
      <c r="D113" s="68" t="s">
        <v>24</v>
      </c>
      <c r="E113" s="69">
        <v>620</v>
      </c>
      <c r="F113" s="90">
        <v>43431.334999999999</v>
      </c>
      <c r="G113" s="90"/>
      <c r="H113" s="105"/>
    </row>
    <row r="114" spans="1:9" s="16" customFormat="1" ht="54" customHeight="1" x14ac:dyDescent="0.2">
      <c r="A114" s="54"/>
      <c r="B114" s="30" t="s">
        <v>190</v>
      </c>
      <c r="C114" s="67">
        <v>801</v>
      </c>
      <c r="D114" s="68">
        <v>4800000000</v>
      </c>
      <c r="E114" s="69">
        <v>0</v>
      </c>
      <c r="F114" s="90">
        <f>F115</f>
        <v>3417.4430000000002</v>
      </c>
      <c r="G114" s="90"/>
      <c r="H114" s="105"/>
    </row>
    <row r="115" spans="1:9" s="16" customFormat="1" ht="41.25" customHeight="1" x14ac:dyDescent="0.2">
      <c r="A115" s="54"/>
      <c r="B115" s="30" t="s">
        <v>69</v>
      </c>
      <c r="C115" s="67">
        <v>801</v>
      </c>
      <c r="D115" s="68">
        <v>4800000000</v>
      </c>
      <c r="E115" s="69">
        <v>600</v>
      </c>
      <c r="F115" s="90">
        <f>F116</f>
        <v>3417.4430000000002</v>
      </c>
      <c r="G115" s="90"/>
      <c r="H115" s="105"/>
    </row>
    <row r="116" spans="1:9" s="16" customFormat="1" ht="18" customHeight="1" x14ac:dyDescent="0.2">
      <c r="A116" s="54"/>
      <c r="B116" s="30" t="s">
        <v>70</v>
      </c>
      <c r="C116" s="67">
        <v>801</v>
      </c>
      <c r="D116" s="68">
        <v>4800000000</v>
      </c>
      <c r="E116" s="69">
        <v>620</v>
      </c>
      <c r="F116" s="90">
        <v>3417.4430000000002</v>
      </c>
      <c r="G116" s="90"/>
      <c r="H116" s="105"/>
    </row>
    <row r="117" spans="1:9" s="53" customFormat="1" hidden="1" x14ac:dyDescent="0.2">
      <c r="A117" s="138"/>
      <c r="B117" s="64" t="s">
        <v>83</v>
      </c>
      <c r="C117" s="65">
        <v>1003</v>
      </c>
      <c r="D117" s="66"/>
      <c r="E117" s="139"/>
      <c r="F117" s="28">
        <f>F118+F121</f>
        <v>0</v>
      </c>
      <c r="G117" s="28">
        <f>G118+G121</f>
        <v>0</v>
      </c>
      <c r="H117" s="48"/>
    </row>
    <row r="118" spans="1:9" s="53" customFormat="1" ht="38.25" hidden="1" x14ac:dyDescent="0.2">
      <c r="A118" s="138"/>
      <c r="B118" s="30" t="s">
        <v>184</v>
      </c>
      <c r="C118" s="67">
        <v>1003</v>
      </c>
      <c r="D118" s="68">
        <v>200000000</v>
      </c>
      <c r="E118" s="69"/>
      <c r="F118" s="90">
        <f>F119</f>
        <v>0</v>
      </c>
      <c r="G118" s="90">
        <f>G119</f>
        <v>0</v>
      </c>
      <c r="H118" s="48"/>
    </row>
    <row r="119" spans="1:9" s="53" customFormat="1" ht="25.5" hidden="1" x14ac:dyDescent="0.2">
      <c r="A119" s="138"/>
      <c r="B119" s="30" t="s">
        <v>85</v>
      </c>
      <c r="C119" s="67">
        <v>1003</v>
      </c>
      <c r="D119" s="68">
        <v>200000000</v>
      </c>
      <c r="E119" s="69">
        <v>300</v>
      </c>
      <c r="F119" s="90">
        <f>F120</f>
        <v>0</v>
      </c>
      <c r="G119" s="90">
        <f>G120</f>
        <v>0</v>
      </c>
      <c r="H119" s="48"/>
    </row>
    <row r="120" spans="1:9" s="53" customFormat="1" ht="25.5" hidden="1" x14ac:dyDescent="0.2">
      <c r="A120" s="138"/>
      <c r="B120" s="30" t="s">
        <v>86</v>
      </c>
      <c r="C120" s="67">
        <v>1003</v>
      </c>
      <c r="D120" s="68">
        <v>200000000</v>
      </c>
      <c r="E120" s="69">
        <v>320</v>
      </c>
      <c r="F120" s="90">
        <v>0</v>
      </c>
      <c r="G120" s="90">
        <v>0</v>
      </c>
      <c r="H120" s="48"/>
    </row>
    <row r="121" spans="1:9" s="16" customFormat="1" ht="51" hidden="1" x14ac:dyDescent="0.2">
      <c r="A121" s="54"/>
      <c r="B121" s="30" t="s">
        <v>180</v>
      </c>
      <c r="C121" s="67">
        <v>1003</v>
      </c>
      <c r="D121" s="68">
        <v>4400000000</v>
      </c>
      <c r="E121" s="69"/>
      <c r="F121" s="90">
        <f t="shared" ref="F121:G122" si="5">F122</f>
        <v>0</v>
      </c>
      <c r="G121" s="90">
        <f t="shared" si="5"/>
        <v>0</v>
      </c>
      <c r="H121" s="105"/>
    </row>
    <row r="122" spans="1:9" s="16" customFormat="1" ht="25.5" hidden="1" x14ac:dyDescent="0.2">
      <c r="A122" s="54"/>
      <c r="B122" s="30" t="s">
        <v>85</v>
      </c>
      <c r="C122" s="67">
        <v>1003</v>
      </c>
      <c r="D122" s="68">
        <v>4400000000</v>
      </c>
      <c r="E122" s="69">
        <v>300</v>
      </c>
      <c r="F122" s="90">
        <f t="shared" si="5"/>
        <v>0</v>
      </c>
      <c r="G122" s="90">
        <f t="shared" si="5"/>
        <v>0</v>
      </c>
      <c r="H122" s="105"/>
    </row>
    <row r="123" spans="1:9" s="16" customFormat="1" ht="25.5" hidden="1" x14ac:dyDescent="0.2">
      <c r="A123" s="54"/>
      <c r="B123" s="30" t="s">
        <v>86</v>
      </c>
      <c r="C123" s="67">
        <v>1003</v>
      </c>
      <c r="D123" s="68">
        <v>4400000000</v>
      </c>
      <c r="E123" s="69">
        <v>320</v>
      </c>
      <c r="F123" s="90">
        <v>0</v>
      </c>
      <c r="G123" s="90">
        <v>0</v>
      </c>
      <c r="H123" s="105"/>
    </row>
    <row r="124" spans="1:9" x14ac:dyDescent="0.2">
      <c r="A124" s="54"/>
      <c r="B124" s="64" t="s">
        <v>87</v>
      </c>
      <c r="C124" s="65">
        <v>1004</v>
      </c>
      <c r="D124" s="68"/>
      <c r="E124" s="69"/>
      <c r="F124" s="28">
        <f>F125+F128</f>
        <v>40278.828000000001</v>
      </c>
      <c r="G124" s="28">
        <f>G125+G128</f>
        <v>39804.616999999998</v>
      </c>
    </row>
    <row r="125" spans="1:9" ht="51" x14ac:dyDescent="0.2">
      <c r="A125" s="54"/>
      <c r="B125" s="30" t="s">
        <v>191</v>
      </c>
      <c r="C125" s="67">
        <v>1004</v>
      </c>
      <c r="D125" s="68" t="s">
        <v>27</v>
      </c>
      <c r="E125" s="69">
        <v>0</v>
      </c>
      <c r="F125" s="90">
        <f>F126</f>
        <v>1335.2850000000001</v>
      </c>
      <c r="G125" s="90">
        <f>G126</f>
        <v>861.07399999999996</v>
      </c>
    </row>
    <row r="126" spans="1:9" ht="25.5" x14ac:dyDescent="0.2">
      <c r="A126" s="54"/>
      <c r="B126" s="30" t="s">
        <v>85</v>
      </c>
      <c r="C126" s="67">
        <v>1004</v>
      </c>
      <c r="D126" s="68" t="s">
        <v>27</v>
      </c>
      <c r="E126" s="69">
        <v>300</v>
      </c>
      <c r="F126" s="90">
        <f t="shared" ref="F126:G126" si="6">F127</f>
        <v>1335.2850000000001</v>
      </c>
      <c r="G126" s="90">
        <f t="shared" si="6"/>
        <v>861.07399999999996</v>
      </c>
    </row>
    <row r="127" spans="1:9" ht="24.75" customHeight="1" x14ac:dyDescent="0.2">
      <c r="A127" s="54"/>
      <c r="B127" s="30" t="s">
        <v>86</v>
      </c>
      <c r="C127" s="67">
        <v>1004</v>
      </c>
      <c r="D127" s="68" t="s">
        <v>27</v>
      </c>
      <c r="E127" s="69">
        <v>320</v>
      </c>
      <c r="F127" s="90">
        <v>1335.2850000000001</v>
      </c>
      <c r="G127" s="90">
        <v>861.07399999999996</v>
      </c>
      <c r="H127" s="104"/>
      <c r="I127" s="34"/>
    </row>
    <row r="128" spans="1:9" ht="38.25" x14ac:dyDescent="0.2">
      <c r="A128" s="54"/>
      <c r="B128" s="30" t="s">
        <v>184</v>
      </c>
      <c r="C128" s="67">
        <v>1004</v>
      </c>
      <c r="D128" s="68">
        <v>200000000</v>
      </c>
      <c r="E128" s="69"/>
      <c r="F128" s="90">
        <f>F131+F129</f>
        <v>38943.542999999998</v>
      </c>
      <c r="G128" s="90">
        <f>G131+G129</f>
        <v>38943.542999999998</v>
      </c>
    </row>
    <row r="129" spans="1:9" ht="25.5" x14ac:dyDescent="0.2">
      <c r="A129" s="54"/>
      <c r="B129" s="30" t="s">
        <v>85</v>
      </c>
      <c r="C129" s="67">
        <v>1004</v>
      </c>
      <c r="D129" s="68">
        <v>200000000</v>
      </c>
      <c r="E129" s="69">
        <v>300</v>
      </c>
      <c r="F129" s="90">
        <f>F130</f>
        <v>5382.0150000000003</v>
      </c>
      <c r="G129" s="90">
        <f>G130</f>
        <v>5382.0150000000003</v>
      </c>
    </row>
    <row r="130" spans="1:9" ht="25.5" x14ac:dyDescent="0.2">
      <c r="A130" s="54"/>
      <c r="B130" s="30" t="s">
        <v>86</v>
      </c>
      <c r="C130" s="67">
        <v>1004</v>
      </c>
      <c r="D130" s="68">
        <v>200000000</v>
      </c>
      <c r="E130" s="69">
        <v>320</v>
      </c>
      <c r="F130" s="90">
        <v>5382.0150000000003</v>
      </c>
      <c r="G130" s="90">
        <v>5382.0150000000003</v>
      </c>
    </row>
    <row r="131" spans="1:9" ht="29.25" customHeight="1" x14ac:dyDescent="0.2">
      <c r="A131" s="54"/>
      <c r="B131" s="30" t="s">
        <v>89</v>
      </c>
      <c r="C131" s="67" t="s">
        <v>123</v>
      </c>
      <c r="D131" s="68">
        <v>200000000</v>
      </c>
      <c r="E131" s="69">
        <v>400</v>
      </c>
      <c r="F131" s="90">
        <f t="shared" ref="F131:G131" si="7">F132</f>
        <v>33561.527999999998</v>
      </c>
      <c r="G131" s="90">
        <f t="shared" si="7"/>
        <v>33561.527999999998</v>
      </c>
    </row>
    <row r="132" spans="1:9" x14ac:dyDescent="0.2">
      <c r="A132" s="54"/>
      <c r="B132" s="30" t="s">
        <v>134</v>
      </c>
      <c r="C132" s="67" t="s">
        <v>123</v>
      </c>
      <c r="D132" s="68">
        <v>200000000</v>
      </c>
      <c r="E132" s="69">
        <v>410</v>
      </c>
      <c r="F132" s="90">
        <v>33561.527999999998</v>
      </c>
      <c r="G132" s="90">
        <v>33561.527999999998</v>
      </c>
      <c r="H132" s="104"/>
      <c r="I132" s="34"/>
    </row>
    <row r="133" spans="1:9" x14ac:dyDescent="0.2">
      <c r="A133" s="138"/>
      <c r="B133" s="64" t="s">
        <v>146</v>
      </c>
      <c r="C133" s="65">
        <v>1006</v>
      </c>
      <c r="D133" s="66"/>
      <c r="E133" s="139"/>
      <c r="F133" s="28">
        <f t="shared" ref="F133:G135" si="8">F134</f>
        <v>50</v>
      </c>
      <c r="G133" s="28">
        <f t="shared" si="8"/>
        <v>0</v>
      </c>
    </row>
    <row r="134" spans="1:9" ht="51" x14ac:dyDescent="0.2">
      <c r="A134" s="54"/>
      <c r="B134" s="30" t="s">
        <v>192</v>
      </c>
      <c r="C134" s="67">
        <v>1006</v>
      </c>
      <c r="D134" s="68">
        <v>4300000000</v>
      </c>
      <c r="E134" s="69"/>
      <c r="F134" s="90">
        <f t="shared" si="8"/>
        <v>50</v>
      </c>
      <c r="G134" s="90">
        <f t="shared" si="8"/>
        <v>0</v>
      </c>
    </row>
    <row r="135" spans="1:9" ht="38.25" x14ac:dyDescent="0.2">
      <c r="A135" s="54"/>
      <c r="B135" s="30" t="s">
        <v>69</v>
      </c>
      <c r="C135" s="67">
        <v>1006</v>
      </c>
      <c r="D135" s="68">
        <v>4300000000</v>
      </c>
      <c r="E135" s="69">
        <v>600</v>
      </c>
      <c r="F135" s="90">
        <f t="shared" si="8"/>
        <v>50</v>
      </c>
      <c r="G135" s="90">
        <f t="shared" si="8"/>
        <v>0</v>
      </c>
    </row>
    <row r="136" spans="1:9" ht="12" customHeight="1" x14ac:dyDescent="0.2">
      <c r="A136" s="54"/>
      <c r="B136" s="30" t="s">
        <v>70</v>
      </c>
      <c r="C136" s="67">
        <v>1006</v>
      </c>
      <c r="D136" s="68">
        <v>4300000000</v>
      </c>
      <c r="E136" s="69">
        <v>620</v>
      </c>
      <c r="F136" s="90">
        <v>50</v>
      </c>
      <c r="G136" s="90"/>
    </row>
    <row r="137" spans="1:9" ht="51" hidden="1" x14ac:dyDescent="0.2">
      <c r="A137" s="54"/>
      <c r="B137" s="30" t="s">
        <v>145</v>
      </c>
      <c r="C137" s="67">
        <v>1006</v>
      </c>
      <c r="D137" s="68">
        <v>4300070000</v>
      </c>
      <c r="E137" s="69"/>
      <c r="F137" s="90">
        <f>F138</f>
        <v>0</v>
      </c>
      <c r="G137" s="90">
        <f>G139</f>
        <v>0</v>
      </c>
    </row>
    <row r="138" spans="1:9" ht="51" hidden="1" x14ac:dyDescent="0.2">
      <c r="A138" s="54"/>
      <c r="B138" s="74" t="s">
        <v>144</v>
      </c>
      <c r="C138" s="67">
        <v>1006</v>
      </c>
      <c r="D138" s="68">
        <v>4300074040</v>
      </c>
      <c r="E138" s="69"/>
      <c r="F138" s="90">
        <f>F139</f>
        <v>0</v>
      </c>
      <c r="G138" s="90">
        <f>G139</f>
        <v>0</v>
      </c>
    </row>
    <row r="139" spans="1:9" ht="38.25" hidden="1" x14ac:dyDescent="0.2">
      <c r="A139" s="54"/>
      <c r="B139" s="30" t="s">
        <v>69</v>
      </c>
      <c r="C139" s="67">
        <v>1006</v>
      </c>
      <c r="D139" s="68">
        <v>4300074040</v>
      </c>
      <c r="E139" s="69">
        <v>600</v>
      </c>
      <c r="F139" s="90">
        <f>F140</f>
        <v>0</v>
      </c>
      <c r="G139" s="90">
        <f>G140</f>
        <v>0</v>
      </c>
    </row>
    <row r="140" spans="1:9" hidden="1" x14ac:dyDescent="0.2">
      <c r="A140" s="54"/>
      <c r="B140" s="30" t="s">
        <v>70</v>
      </c>
      <c r="C140" s="67">
        <v>1006</v>
      </c>
      <c r="D140" s="68">
        <v>4300074040</v>
      </c>
      <c r="E140" s="69">
        <v>620</v>
      </c>
      <c r="F140" s="90"/>
      <c r="G140" s="90"/>
    </row>
    <row r="141" spans="1:9" ht="102" hidden="1" x14ac:dyDescent="0.2">
      <c r="A141" s="54"/>
      <c r="B141" s="30" t="s">
        <v>74</v>
      </c>
      <c r="C141" s="67">
        <v>1006</v>
      </c>
      <c r="D141" s="68" t="s">
        <v>147</v>
      </c>
      <c r="E141" s="69"/>
      <c r="F141" s="90">
        <f>F142</f>
        <v>0</v>
      </c>
      <c r="G141" s="90"/>
    </row>
    <row r="142" spans="1:9" ht="38.25" hidden="1" x14ac:dyDescent="0.2">
      <c r="A142" s="54"/>
      <c r="B142" s="30" t="s">
        <v>149</v>
      </c>
      <c r="C142" s="67">
        <v>1006</v>
      </c>
      <c r="D142" s="68" t="s">
        <v>148</v>
      </c>
      <c r="E142" s="69"/>
      <c r="F142" s="90">
        <f>F143</f>
        <v>0</v>
      </c>
      <c r="G142" s="90"/>
    </row>
    <row r="143" spans="1:9" ht="38.25" hidden="1" x14ac:dyDescent="0.2">
      <c r="A143" s="54"/>
      <c r="B143" s="30" t="s">
        <v>69</v>
      </c>
      <c r="C143" s="67">
        <v>1006</v>
      </c>
      <c r="D143" s="68" t="s">
        <v>148</v>
      </c>
      <c r="E143" s="69">
        <v>600</v>
      </c>
      <c r="F143" s="90">
        <f>F144</f>
        <v>0</v>
      </c>
      <c r="G143" s="90"/>
    </row>
    <row r="144" spans="1:9" hidden="1" x14ac:dyDescent="0.2">
      <c r="A144" s="54"/>
      <c r="B144" s="30" t="s">
        <v>70</v>
      </c>
      <c r="C144" s="67">
        <v>1006</v>
      </c>
      <c r="D144" s="68" t="s">
        <v>148</v>
      </c>
      <c r="E144" s="69">
        <v>620</v>
      </c>
      <c r="F144" s="90"/>
      <c r="G144" s="90"/>
    </row>
    <row r="145" spans="1:9" x14ac:dyDescent="0.2">
      <c r="A145" s="54">
        <v>0</v>
      </c>
      <c r="B145" s="64" t="s">
        <v>93</v>
      </c>
      <c r="C145" s="65">
        <v>1101</v>
      </c>
      <c r="D145" s="66"/>
      <c r="E145" s="139">
        <v>0</v>
      </c>
      <c r="F145" s="28">
        <f>F146+F154</f>
        <v>5285.2800000000007</v>
      </c>
      <c r="G145" s="28">
        <f>G146</f>
        <v>0</v>
      </c>
    </row>
    <row r="146" spans="1:9" ht="38.25" x14ac:dyDescent="0.2">
      <c r="A146" s="54">
        <v>0</v>
      </c>
      <c r="B146" s="30" t="s">
        <v>188</v>
      </c>
      <c r="C146" s="67">
        <v>1101</v>
      </c>
      <c r="D146" s="68" t="s">
        <v>24</v>
      </c>
      <c r="E146" s="69">
        <v>0</v>
      </c>
      <c r="F146" s="90">
        <f>F152</f>
        <v>1871.422</v>
      </c>
      <c r="G146" s="90">
        <f>G152</f>
        <v>0</v>
      </c>
    </row>
    <row r="147" spans="1:9" ht="38.25" hidden="1" x14ac:dyDescent="0.2">
      <c r="A147" s="54">
        <v>0</v>
      </c>
      <c r="B147" s="30" t="s">
        <v>78</v>
      </c>
      <c r="C147" s="67">
        <v>1101</v>
      </c>
      <c r="D147" s="68" t="s">
        <v>24</v>
      </c>
      <c r="E147" s="69">
        <v>0</v>
      </c>
      <c r="F147" s="90">
        <v>0</v>
      </c>
      <c r="G147" s="90">
        <v>1</v>
      </c>
    </row>
    <row r="148" spans="1:9" ht="63.75" hidden="1" x14ac:dyDescent="0.2">
      <c r="A148" s="54">
        <v>0</v>
      </c>
      <c r="B148" s="30" t="s">
        <v>68</v>
      </c>
      <c r="C148" s="67">
        <v>1101</v>
      </c>
      <c r="D148" s="68" t="s">
        <v>29</v>
      </c>
      <c r="E148" s="69">
        <v>0</v>
      </c>
      <c r="F148" s="90">
        <v>0</v>
      </c>
      <c r="G148" s="90">
        <v>0</v>
      </c>
    </row>
    <row r="149" spans="1:9" ht="63.75" hidden="1" x14ac:dyDescent="0.2">
      <c r="A149" s="54">
        <v>0</v>
      </c>
      <c r="B149" s="30" t="s">
        <v>68</v>
      </c>
      <c r="C149" s="67">
        <v>1101</v>
      </c>
      <c r="D149" s="68" t="s">
        <v>29</v>
      </c>
      <c r="E149" s="69">
        <v>0</v>
      </c>
      <c r="F149" s="90">
        <v>0</v>
      </c>
      <c r="G149" s="90">
        <v>0</v>
      </c>
    </row>
    <row r="150" spans="1:9" ht="63.75" hidden="1" x14ac:dyDescent="0.2">
      <c r="A150" s="54">
        <v>0</v>
      </c>
      <c r="B150" s="30" t="s">
        <v>68</v>
      </c>
      <c r="C150" s="67">
        <v>1101</v>
      </c>
      <c r="D150" s="68" t="s">
        <v>29</v>
      </c>
      <c r="E150" s="69">
        <v>0</v>
      </c>
      <c r="F150" s="90">
        <v>0</v>
      </c>
      <c r="G150" s="90">
        <v>0</v>
      </c>
    </row>
    <row r="151" spans="1:9" ht="63.75" hidden="1" x14ac:dyDescent="0.2">
      <c r="A151" s="54">
        <v>0</v>
      </c>
      <c r="B151" s="30" t="s">
        <v>68</v>
      </c>
      <c r="C151" s="67">
        <v>1101</v>
      </c>
      <c r="D151" s="68" t="s">
        <v>29</v>
      </c>
      <c r="E151" s="69">
        <v>0</v>
      </c>
      <c r="F151" s="90">
        <v>0</v>
      </c>
      <c r="G151" s="90">
        <v>0</v>
      </c>
    </row>
    <row r="152" spans="1:9" ht="38.25" x14ac:dyDescent="0.2">
      <c r="A152" s="54">
        <v>0</v>
      </c>
      <c r="B152" s="30" t="s">
        <v>69</v>
      </c>
      <c r="C152" s="67">
        <v>1101</v>
      </c>
      <c r="D152" s="68">
        <v>500000000</v>
      </c>
      <c r="E152" s="69">
        <v>600</v>
      </c>
      <c r="F152" s="90">
        <f>F153</f>
        <v>1871.422</v>
      </c>
      <c r="G152" s="90">
        <v>0</v>
      </c>
    </row>
    <row r="153" spans="1:9" x14ac:dyDescent="0.2">
      <c r="A153" s="54">
        <v>0</v>
      </c>
      <c r="B153" s="30" t="s">
        <v>70</v>
      </c>
      <c r="C153" s="67">
        <v>1101</v>
      </c>
      <c r="D153" s="68">
        <v>500000000</v>
      </c>
      <c r="E153" s="69">
        <v>620</v>
      </c>
      <c r="F153" s="90">
        <v>1871.422</v>
      </c>
      <c r="G153" s="90">
        <v>0</v>
      </c>
    </row>
    <row r="154" spans="1:9" ht="38.25" x14ac:dyDescent="0.2">
      <c r="A154" s="54"/>
      <c r="B154" s="30" t="s">
        <v>189</v>
      </c>
      <c r="C154" s="67">
        <v>1101</v>
      </c>
      <c r="D154" s="68">
        <v>4700000000</v>
      </c>
      <c r="E154" s="69"/>
      <c r="F154" s="90">
        <f t="shared" ref="F154:G155" si="9">F155</f>
        <v>3413.8580000000002</v>
      </c>
      <c r="G154" s="90">
        <f t="shared" si="9"/>
        <v>0</v>
      </c>
    </row>
    <row r="155" spans="1:9" ht="38.25" x14ac:dyDescent="0.2">
      <c r="A155" s="54"/>
      <c r="B155" s="30" t="s">
        <v>69</v>
      </c>
      <c r="C155" s="67">
        <v>1101</v>
      </c>
      <c r="D155" s="68">
        <v>4700000000</v>
      </c>
      <c r="E155" s="69">
        <v>600</v>
      </c>
      <c r="F155" s="90">
        <f t="shared" si="9"/>
        <v>3413.8580000000002</v>
      </c>
      <c r="G155" s="90">
        <f t="shared" si="9"/>
        <v>0</v>
      </c>
    </row>
    <row r="156" spans="1:9" x14ac:dyDescent="0.2">
      <c r="A156" s="54"/>
      <c r="B156" s="30" t="s">
        <v>70</v>
      </c>
      <c r="C156" s="67">
        <v>1101</v>
      </c>
      <c r="D156" s="68">
        <v>4700000000</v>
      </c>
      <c r="E156" s="69">
        <v>620</v>
      </c>
      <c r="F156" s="90">
        <v>3413.8580000000002</v>
      </c>
      <c r="G156" s="90"/>
    </row>
    <row r="157" spans="1:9" s="17" customFormat="1" ht="25.5" x14ac:dyDescent="0.2">
      <c r="A157" s="138">
        <v>939</v>
      </c>
      <c r="B157" s="64" t="s">
        <v>167</v>
      </c>
      <c r="C157" s="65"/>
      <c r="D157" s="66"/>
      <c r="E157" s="139">
        <v>0</v>
      </c>
      <c r="F157" s="28">
        <f>F158+F162+F187+F192+F200+F246+F295+F281+F306+F321+F328+F334+F343+F347+F356+F339+F302</f>
        <v>160253.76599999997</v>
      </c>
      <c r="G157" s="28">
        <f>G158+G162+G187+G192+G200+G246+G295+G281+G306+G321+G328+G334+G343+G347+G356+G339+G302</f>
        <v>54099.819000000003</v>
      </c>
      <c r="H157" s="105"/>
    </row>
    <row r="158" spans="1:9" ht="38.25" x14ac:dyDescent="0.2">
      <c r="A158" s="54">
        <v>0</v>
      </c>
      <c r="B158" s="64" t="s">
        <v>94</v>
      </c>
      <c r="C158" s="65">
        <v>102</v>
      </c>
      <c r="D158" s="66"/>
      <c r="E158" s="139"/>
      <c r="F158" s="28">
        <f t="shared" ref="F158:G160" si="10">F159</f>
        <v>3266.2570000000001</v>
      </c>
      <c r="G158" s="28">
        <f t="shared" si="10"/>
        <v>0</v>
      </c>
      <c r="I158" s="34"/>
    </row>
    <row r="159" spans="1:9" ht="63.75" x14ac:dyDescent="0.2">
      <c r="A159" s="54">
        <v>0</v>
      </c>
      <c r="B159" s="30" t="s">
        <v>193</v>
      </c>
      <c r="C159" s="67">
        <v>102</v>
      </c>
      <c r="D159" s="68">
        <v>1800000000</v>
      </c>
      <c r="E159" s="69"/>
      <c r="F159" s="90">
        <f t="shared" si="10"/>
        <v>3266.2570000000001</v>
      </c>
      <c r="G159" s="90">
        <f t="shared" si="10"/>
        <v>0</v>
      </c>
    </row>
    <row r="160" spans="1:9" ht="63.75" x14ac:dyDescent="0.2">
      <c r="A160" s="54">
        <v>0</v>
      </c>
      <c r="B160" s="30" t="s">
        <v>46</v>
      </c>
      <c r="C160" s="67">
        <v>102</v>
      </c>
      <c r="D160" s="68">
        <v>1800000000</v>
      </c>
      <c r="E160" s="69">
        <v>100</v>
      </c>
      <c r="F160" s="90">
        <f t="shared" si="10"/>
        <v>3266.2570000000001</v>
      </c>
      <c r="G160" s="90">
        <f t="shared" si="10"/>
        <v>0</v>
      </c>
    </row>
    <row r="161" spans="1:7" ht="25.5" x14ac:dyDescent="0.2">
      <c r="A161" s="54">
        <v>0</v>
      </c>
      <c r="B161" s="30" t="s">
        <v>47</v>
      </c>
      <c r="C161" s="67">
        <v>102</v>
      </c>
      <c r="D161" s="68">
        <v>1800000000</v>
      </c>
      <c r="E161" s="69">
        <v>120</v>
      </c>
      <c r="F161" s="90">
        <v>3266.2570000000001</v>
      </c>
      <c r="G161" s="90"/>
    </row>
    <row r="162" spans="1:7" ht="51" x14ac:dyDescent="0.2">
      <c r="A162" s="54">
        <v>0</v>
      </c>
      <c r="B162" s="64" t="s">
        <v>43</v>
      </c>
      <c r="C162" s="65">
        <v>104</v>
      </c>
      <c r="D162" s="66">
        <v>0</v>
      </c>
      <c r="E162" s="139">
        <v>0</v>
      </c>
      <c r="F162" s="28">
        <f>F163+F168+F182</f>
        <v>21185.378999999997</v>
      </c>
      <c r="G162" s="28">
        <f>G163+G168+G182</f>
        <v>1018.386</v>
      </c>
    </row>
    <row r="163" spans="1:7" ht="38.25" x14ac:dyDescent="0.2">
      <c r="A163" s="54">
        <v>0</v>
      </c>
      <c r="B163" s="30" t="s">
        <v>178</v>
      </c>
      <c r="C163" s="67">
        <v>104</v>
      </c>
      <c r="D163" s="68" t="s">
        <v>32</v>
      </c>
      <c r="E163" s="69">
        <v>0</v>
      </c>
      <c r="F163" s="90">
        <f>F164+F166</f>
        <v>365.94299999999998</v>
      </c>
      <c r="G163" s="90">
        <f>G164+G166</f>
        <v>365.94299999999998</v>
      </c>
    </row>
    <row r="164" spans="1:7" ht="63.75" x14ac:dyDescent="0.2">
      <c r="A164" s="54">
        <v>0</v>
      </c>
      <c r="B164" s="30" t="s">
        <v>46</v>
      </c>
      <c r="C164" s="67">
        <v>104</v>
      </c>
      <c r="D164" s="68" t="s">
        <v>32</v>
      </c>
      <c r="E164" s="69">
        <v>100</v>
      </c>
      <c r="F164" s="90">
        <f>F165</f>
        <v>343.72800000000001</v>
      </c>
      <c r="G164" s="90">
        <f>G165</f>
        <v>343.72800000000001</v>
      </c>
    </row>
    <row r="165" spans="1:7" ht="24.75" customHeight="1" x14ac:dyDescent="0.2">
      <c r="A165" s="54">
        <v>0</v>
      </c>
      <c r="B165" s="30" t="s">
        <v>47</v>
      </c>
      <c r="C165" s="67">
        <v>104</v>
      </c>
      <c r="D165" s="68" t="s">
        <v>32</v>
      </c>
      <c r="E165" s="69">
        <v>120</v>
      </c>
      <c r="F165" s="90">
        <v>343.72800000000001</v>
      </c>
      <c r="G165" s="90">
        <v>343.72800000000001</v>
      </c>
    </row>
    <row r="166" spans="1:7" ht="25.5" x14ac:dyDescent="0.2">
      <c r="A166" s="54">
        <v>0</v>
      </c>
      <c r="B166" s="30" t="s">
        <v>48</v>
      </c>
      <c r="C166" s="67">
        <v>104</v>
      </c>
      <c r="D166" s="68" t="s">
        <v>32</v>
      </c>
      <c r="E166" s="69">
        <v>200</v>
      </c>
      <c r="F166" s="90">
        <f>F167</f>
        <v>22.215</v>
      </c>
      <c r="G166" s="90">
        <f>G167</f>
        <v>22.215</v>
      </c>
    </row>
    <row r="167" spans="1:7" ht="38.25" x14ac:dyDescent="0.2">
      <c r="A167" s="54">
        <v>0</v>
      </c>
      <c r="B167" s="30" t="s">
        <v>49</v>
      </c>
      <c r="C167" s="67">
        <v>104</v>
      </c>
      <c r="D167" s="68" t="s">
        <v>32</v>
      </c>
      <c r="E167" s="69">
        <v>240</v>
      </c>
      <c r="F167" s="90">
        <v>22.215</v>
      </c>
      <c r="G167" s="90">
        <v>22.215</v>
      </c>
    </row>
    <row r="168" spans="1:7" ht="63.75" x14ac:dyDescent="0.2">
      <c r="A168" s="54">
        <v>0</v>
      </c>
      <c r="B168" s="30" t="s">
        <v>193</v>
      </c>
      <c r="C168" s="67">
        <v>104</v>
      </c>
      <c r="D168" s="68">
        <v>1800000000</v>
      </c>
      <c r="E168" s="69">
        <v>0</v>
      </c>
      <c r="F168" s="90">
        <f>F174+F176+F180+F178</f>
        <v>20166.992999999999</v>
      </c>
      <c r="G168" s="90">
        <f>G174</f>
        <v>0</v>
      </c>
    </row>
    <row r="169" spans="1:7" ht="25.5" hidden="1" x14ac:dyDescent="0.2">
      <c r="A169" s="54">
        <v>0</v>
      </c>
      <c r="B169" s="30" t="s">
        <v>64</v>
      </c>
      <c r="C169" s="67">
        <v>104</v>
      </c>
      <c r="D169" s="68" t="s">
        <v>18</v>
      </c>
      <c r="E169" s="69">
        <v>0</v>
      </c>
      <c r="F169" s="90">
        <v>0</v>
      </c>
      <c r="G169" s="90">
        <v>0</v>
      </c>
    </row>
    <row r="170" spans="1:7" ht="25.5" hidden="1" x14ac:dyDescent="0.2">
      <c r="A170" s="54">
        <v>0</v>
      </c>
      <c r="B170" s="30" t="s">
        <v>64</v>
      </c>
      <c r="C170" s="67">
        <v>104</v>
      </c>
      <c r="D170" s="68" t="s">
        <v>18</v>
      </c>
      <c r="E170" s="69">
        <v>0</v>
      </c>
      <c r="F170" s="90">
        <v>0</v>
      </c>
      <c r="G170" s="90">
        <v>0</v>
      </c>
    </row>
    <row r="171" spans="1:7" ht="25.5" hidden="1" x14ac:dyDescent="0.2">
      <c r="A171" s="54">
        <v>0</v>
      </c>
      <c r="B171" s="30" t="s">
        <v>45</v>
      </c>
      <c r="C171" s="67">
        <v>104</v>
      </c>
      <c r="D171" s="68" t="s">
        <v>30</v>
      </c>
      <c r="E171" s="69">
        <v>0</v>
      </c>
      <c r="F171" s="90">
        <v>0</v>
      </c>
      <c r="G171" s="90">
        <v>0</v>
      </c>
    </row>
    <row r="172" spans="1:7" ht="25.5" hidden="1" x14ac:dyDescent="0.2">
      <c r="A172" s="54">
        <v>0</v>
      </c>
      <c r="B172" s="30" t="s">
        <v>45</v>
      </c>
      <c r="C172" s="67">
        <v>104</v>
      </c>
      <c r="D172" s="68" t="s">
        <v>30</v>
      </c>
      <c r="E172" s="69">
        <v>0</v>
      </c>
      <c r="F172" s="90">
        <v>0</v>
      </c>
      <c r="G172" s="90">
        <v>0</v>
      </c>
    </row>
    <row r="173" spans="1:7" ht="25.5" hidden="1" x14ac:dyDescent="0.2">
      <c r="A173" s="54">
        <v>0</v>
      </c>
      <c r="B173" s="30" t="s">
        <v>45</v>
      </c>
      <c r="C173" s="67">
        <v>104</v>
      </c>
      <c r="D173" s="68" t="s">
        <v>30</v>
      </c>
      <c r="E173" s="69">
        <v>0</v>
      </c>
      <c r="F173" s="90">
        <v>0</v>
      </c>
      <c r="G173" s="90">
        <v>0</v>
      </c>
    </row>
    <row r="174" spans="1:7" ht="63.75" x14ac:dyDescent="0.2">
      <c r="A174" s="54">
        <v>0</v>
      </c>
      <c r="B174" s="30" t="s">
        <v>46</v>
      </c>
      <c r="C174" s="67">
        <v>104</v>
      </c>
      <c r="D174" s="68">
        <v>1800000000</v>
      </c>
      <c r="E174" s="69">
        <v>100</v>
      </c>
      <c r="F174" s="90">
        <f>F175</f>
        <v>17675.108</v>
      </c>
      <c r="G174" s="90">
        <f>G175</f>
        <v>0</v>
      </c>
    </row>
    <row r="175" spans="1:7" ht="25.5" x14ac:dyDescent="0.2">
      <c r="A175" s="54">
        <v>0</v>
      </c>
      <c r="B175" s="30" t="s">
        <v>47</v>
      </c>
      <c r="C175" s="67">
        <v>104</v>
      </c>
      <c r="D175" s="68">
        <v>1800000000</v>
      </c>
      <c r="E175" s="69">
        <v>120</v>
      </c>
      <c r="F175" s="90">
        <v>17675.108</v>
      </c>
      <c r="G175" s="90"/>
    </row>
    <row r="176" spans="1:7" ht="25.5" x14ac:dyDescent="0.2">
      <c r="A176" s="54">
        <v>0</v>
      </c>
      <c r="B176" s="30" t="s">
        <v>48</v>
      </c>
      <c r="C176" s="67">
        <v>104</v>
      </c>
      <c r="D176" s="68">
        <v>1800000000</v>
      </c>
      <c r="E176" s="69">
        <v>200</v>
      </c>
      <c r="F176" s="90">
        <f>F177</f>
        <v>2348.6019999999999</v>
      </c>
      <c r="G176" s="90">
        <v>0</v>
      </c>
    </row>
    <row r="177" spans="1:7" ht="26.85" customHeight="1" x14ac:dyDescent="0.2">
      <c r="A177" s="54">
        <v>0</v>
      </c>
      <c r="B177" s="30" t="s">
        <v>49</v>
      </c>
      <c r="C177" s="67">
        <v>104</v>
      </c>
      <c r="D177" s="68">
        <v>1800000000</v>
      </c>
      <c r="E177" s="69">
        <v>240</v>
      </c>
      <c r="F177" s="90">
        <v>2348.6019999999999</v>
      </c>
      <c r="G177" s="90">
        <v>0</v>
      </c>
    </row>
    <row r="178" spans="1:7" ht="26.85" hidden="1" customHeight="1" x14ac:dyDescent="0.2">
      <c r="A178" s="54"/>
      <c r="B178" s="30" t="s">
        <v>85</v>
      </c>
      <c r="C178" s="67">
        <v>104</v>
      </c>
      <c r="D178" s="68">
        <v>1800000000</v>
      </c>
      <c r="E178" s="69">
        <v>300</v>
      </c>
      <c r="F178" s="90">
        <f>F179</f>
        <v>0</v>
      </c>
      <c r="G178" s="90"/>
    </row>
    <row r="179" spans="1:7" ht="26.85" hidden="1" customHeight="1" x14ac:dyDescent="0.2">
      <c r="A179" s="54"/>
      <c r="B179" s="30" t="s">
        <v>86</v>
      </c>
      <c r="C179" s="67">
        <v>104</v>
      </c>
      <c r="D179" s="68">
        <v>1800000000</v>
      </c>
      <c r="E179" s="69">
        <v>320</v>
      </c>
      <c r="F179" s="90"/>
      <c r="G179" s="90"/>
    </row>
    <row r="180" spans="1:7" ht="17.25" customHeight="1" x14ac:dyDescent="0.2">
      <c r="A180" s="54">
        <v>0</v>
      </c>
      <c r="B180" s="30" t="s">
        <v>50</v>
      </c>
      <c r="C180" s="67">
        <v>104</v>
      </c>
      <c r="D180" s="68">
        <v>1800000000</v>
      </c>
      <c r="E180" s="69">
        <v>800</v>
      </c>
      <c r="F180" s="90">
        <f>F181</f>
        <v>143.28299999999999</v>
      </c>
      <c r="G180" s="90">
        <v>0</v>
      </c>
    </row>
    <row r="181" spans="1:7" x14ac:dyDescent="0.2">
      <c r="A181" s="54">
        <v>0</v>
      </c>
      <c r="B181" s="30" t="s">
        <v>51</v>
      </c>
      <c r="C181" s="67">
        <v>104</v>
      </c>
      <c r="D181" s="68">
        <v>1800000000</v>
      </c>
      <c r="E181" s="69">
        <v>850</v>
      </c>
      <c r="F181" s="90">
        <v>143.28299999999999</v>
      </c>
      <c r="G181" s="90">
        <v>0</v>
      </c>
    </row>
    <row r="182" spans="1:7" ht="39.75" customHeight="1" x14ac:dyDescent="0.2">
      <c r="A182" s="54"/>
      <c r="B182" s="30" t="s">
        <v>194</v>
      </c>
      <c r="C182" s="67">
        <v>104</v>
      </c>
      <c r="D182" s="68">
        <v>1900000000</v>
      </c>
      <c r="E182" s="69"/>
      <c r="F182" s="90">
        <f>F183+F185</f>
        <v>652.44299999999998</v>
      </c>
      <c r="G182" s="90">
        <f>G183+G185</f>
        <v>652.44299999999998</v>
      </c>
    </row>
    <row r="183" spans="1:7" ht="63.75" x14ac:dyDescent="0.2">
      <c r="A183" s="54"/>
      <c r="B183" s="30" t="s">
        <v>46</v>
      </c>
      <c r="C183" s="67">
        <v>104</v>
      </c>
      <c r="D183" s="68">
        <v>1900000000</v>
      </c>
      <c r="E183" s="69">
        <v>100</v>
      </c>
      <c r="F183" s="90">
        <f>F184</f>
        <v>586.47900000000004</v>
      </c>
      <c r="G183" s="90">
        <f>G184</f>
        <v>586.47900000000004</v>
      </c>
    </row>
    <row r="184" spans="1:7" ht="25.5" x14ac:dyDescent="0.2">
      <c r="A184" s="54"/>
      <c r="B184" s="30" t="s">
        <v>47</v>
      </c>
      <c r="C184" s="67">
        <v>104</v>
      </c>
      <c r="D184" s="68">
        <v>1900000000</v>
      </c>
      <c r="E184" s="69">
        <v>120</v>
      </c>
      <c r="F184" s="90">
        <v>586.47900000000004</v>
      </c>
      <c r="G184" s="90">
        <v>586.47900000000004</v>
      </c>
    </row>
    <row r="185" spans="1:7" ht="25.5" x14ac:dyDescent="0.2">
      <c r="A185" s="54"/>
      <c r="B185" s="30" t="s">
        <v>48</v>
      </c>
      <c r="C185" s="67">
        <v>104</v>
      </c>
      <c r="D185" s="68">
        <v>1900000000</v>
      </c>
      <c r="E185" s="69">
        <v>200</v>
      </c>
      <c r="F185" s="90">
        <f>F186</f>
        <v>65.963999999999999</v>
      </c>
      <c r="G185" s="90">
        <f>G186</f>
        <v>65.963999999999999</v>
      </c>
    </row>
    <row r="186" spans="1:7" ht="38.25" x14ac:dyDescent="0.2">
      <c r="A186" s="54"/>
      <c r="B186" s="30" t="s">
        <v>49</v>
      </c>
      <c r="C186" s="67">
        <v>104</v>
      </c>
      <c r="D186" s="68">
        <v>1900000000</v>
      </c>
      <c r="E186" s="69">
        <v>240</v>
      </c>
      <c r="F186" s="90">
        <v>65.963999999999999</v>
      </c>
      <c r="G186" s="90">
        <v>65.963999999999999</v>
      </c>
    </row>
    <row r="187" spans="1:7" x14ac:dyDescent="0.2">
      <c r="A187" s="54"/>
      <c r="B187" s="75" t="s">
        <v>161</v>
      </c>
      <c r="C187" s="65">
        <v>105</v>
      </c>
      <c r="D187" s="66"/>
      <c r="E187" s="139"/>
      <c r="F187" s="28">
        <f t="shared" ref="F187:G190" si="11">F188</f>
        <v>5.5970000000000004</v>
      </c>
      <c r="G187" s="28">
        <f t="shared" si="11"/>
        <v>5.5970000000000004</v>
      </c>
    </row>
    <row r="188" spans="1:7" ht="63.75" x14ac:dyDescent="0.2">
      <c r="A188" s="54"/>
      <c r="B188" s="30" t="s">
        <v>193</v>
      </c>
      <c r="C188" s="67">
        <v>105</v>
      </c>
      <c r="D188" s="68">
        <v>1800000000</v>
      </c>
      <c r="E188" s="69"/>
      <c r="F188" s="90">
        <f>F189</f>
        <v>5.5970000000000004</v>
      </c>
      <c r="G188" s="90">
        <f>G189</f>
        <v>5.5970000000000004</v>
      </c>
    </row>
    <row r="189" spans="1:7" ht="76.5" x14ac:dyDescent="0.2">
      <c r="A189" s="54"/>
      <c r="B189" s="76" t="s">
        <v>159</v>
      </c>
      <c r="C189" s="67">
        <v>105</v>
      </c>
      <c r="D189" s="68">
        <v>1800000000</v>
      </c>
      <c r="E189" s="69"/>
      <c r="F189" s="90">
        <f t="shared" si="11"/>
        <v>5.5970000000000004</v>
      </c>
      <c r="G189" s="90">
        <f t="shared" si="11"/>
        <v>5.5970000000000004</v>
      </c>
    </row>
    <row r="190" spans="1:7" ht="38.25" x14ac:dyDescent="0.2">
      <c r="A190" s="54"/>
      <c r="B190" s="76" t="s">
        <v>69</v>
      </c>
      <c r="C190" s="67">
        <v>105</v>
      </c>
      <c r="D190" s="68">
        <v>1800000000</v>
      </c>
      <c r="E190" s="69">
        <v>600</v>
      </c>
      <c r="F190" s="90">
        <f t="shared" si="11"/>
        <v>5.5970000000000004</v>
      </c>
      <c r="G190" s="90">
        <f t="shared" si="11"/>
        <v>5.5970000000000004</v>
      </c>
    </row>
    <row r="191" spans="1:7" x14ac:dyDescent="0.2">
      <c r="A191" s="54"/>
      <c r="B191" s="76" t="s">
        <v>70</v>
      </c>
      <c r="C191" s="67">
        <v>105</v>
      </c>
      <c r="D191" s="68">
        <v>1800000000</v>
      </c>
      <c r="E191" s="69">
        <v>620</v>
      </c>
      <c r="F191" s="90">
        <v>5.5970000000000004</v>
      </c>
      <c r="G191" s="90">
        <v>5.5970000000000004</v>
      </c>
    </row>
    <row r="192" spans="1:7" ht="18.75" customHeight="1" x14ac:dyDescent="0.2">
      <c r="A192" s="54">
        <v>0</v>
      </c>
      <c r="B192" s="64" t="s">
        <v>95</v>
      </c>
      <c r="C192" s="65">
        <v>111</v>
      </c>
      <c r="D192" s="66">
        <v>0</v>
      </c>
      <c r="E192" s="139">
        <v>0</v>
      </c>
      <c r="F192" s="28">
        <f>F195</f>
        <v>100</v>
      </c>
      <c r="G192" s="28">
        <v>0</v>
      </c>
    </row>
    <row r="193" spans="1:8" ht="25.5" hidden="1" x14ac:dyDescent="0.2">
      <c r="A193" s="54">
        <v>0</v>
      </c>
      <c r="B193" s="30" t="s">
        <v>64</v>
      </c>
      <c r="C193" s="67">
        <v>111</v>
      </c>
      <c r="D193" s="68" t="s">
        <v>18</v>
      </c>
      <c r="E193" s="69">
        <v>0</v>
      </c>
      <c r="F193" s="90">
        <v>0</v>
      </c>
      <c r="G193" s="90">
        <v>0</v>
      </c>
    </row>
    <row r="194" spans="1:8" ht="25.5" hidden="1" x14ac:dyDescent="0.2">
      <c r="A194" s="54">
        <v>0</v>
      </c>
      <c r="B194" s="30" t="s">
        <v>64</v>
      </c>
      <c r="C194" s="67">
        <v>111</v>
      </c>
      <c r="D194" s="68" t="s">
        <v>18</v>
      </c>
      <c r="E194" s="69">
        <v>0</v>
      </c>
      <c r="F194" s="90">
        <v>0</v>
      </c>
      <c r="G194" s="90">
        <v>0</v>
      </c>
    </row>
    <row r="195" spans="1:8" ht="63.75" x14ac:dyDescent="0.2">
      <c r="A195" s="54">
        <v>0</v>
      </c>
      <c r="B195" s="30" t="s">
        <v>212</v>
      </c>
      <c r="C195" s="67">
        <v>111</v>
      </c>
      <c r="D195" s="68">
        <v>1300000000</v>
      </c>
      <c r="E195" s="69">
        <v>0</v>
      </c>
      <c r="F195" s="90">
        <f>F198</f>
        <v>100</v>
      </c>
      <c r="G195" s="90">
        <v>0</v>
      </c>
    </row>
    <row r="196" spans="1:8" hidden="1" x14ac:dyDescent="0.2">
      <c r="A196" s="54">
        <v>0</v>
      </c>
      <c r="B196" s="30" t="s">
        <v>96</v>
      </c>
      <c r="C196" s="67">
        <v>111</v>
      </c>
      <c r="D196" s="68" t="s">
        <v>31</v>
      </c>
      <c r="E196" s="69">
        <v>0</v>
      </c>
      <c r="F196" s="90">
        <v>0</v>
      </c>
      <c r="G196" s="90">
        <v>0</v>
      </c>
    </row>
    <row r="197" spans="1:8" hidden="1" x14ac:dyDescent="0.2">
      <c r="A197" s="54">
        <v>0</v>
      </c>
      <c r="B197" s="30" t="s">
        <v>96</v>
      </c>
      <c r="C197" s="67">
        <v>111</v>
      </c>
      <c r="D197" s="68" t="s">
        <v>31</v>
      </c>
      <c r="E197" s="69">
        <v>0</v>
      </c>
      <c r="F197" s="90">
        <v>0</v>
      </c>
      <c r="G197" s="90">
        <v>0</v>
      </c>
    </row>
    <row r="198" spans="1:8" x14ac:dyDescent="0.2">
      <c r="A198" s="54">
        <v>0</v>
      </c>
      <c r="B198" s="30" t="s">
        <v>50</v>
      </c>
      <c r="C198" s="67">
        <v>111</v>
      </c>
      <c r="D198" s="68">
        <v>1300000000</v>
      </c>
      <c r="E198" s="69">
        <v>800</v>
      </c>
      <c r="F198" s="90">
        <f>F199</f>
        <v>100</v>
      </c>
      <c r="G198" s="90">
        <v>0</v>
      </c>
    </row>
    <row r="199" spans="1:8" s="16" customFormat="1" x14ac:dyDescent="0.2">
      <c r="A199" s="54"/>
      <c r="B199" s="30" t="s">
        <v>97</v>
      </c>
      <c r="C199" s="67">
        <v>111</v>
      </c>
      <c r="D199" s="68">
        <v>1300000000</v>
      </c>
      <c r="E199" s="69">
        <v>870</v>
      </c>
      <c r="F199" s="90">
        <v>100</v>
      </c>
      <c r="G199" s="90"/>
      <c r="H199" s="105"/>
    </row>
    <row r="200" spans="1:8" x14ac:dyDescent="0.2">
      <c r="A200" s="54">
        <v>0</v>
      </c>
      <c r="B200" s="64" t="s">
        <v>66</v>
      </c>
      <c r="C200" s="65">
        <v>113</v>
      </c>
      <c r="D200" s="66">
        <v>0</v>
      </c>
      <c r="E200" s="139">
        <v>0</v>
      </c>
      <c r="F200" s="28">
        <f>F204+F214+F223+F228+F232+F240+F201+F211+F243</f>
        <v>17604.167999999998</v>
      </c>
      <c r="G200" s="28">
        <f>G204+G214+G223+G228+G232+G240+G201</f>
        <v>4848.4979999999996</v>
      </c>
    </row>
    <row r="201" spans="1:8" s="134" customFormat="1" ht="38.25" x14ac:dyDescent="0.2">
      <c r="A201" s="54"/>
      <c r="B201" s="30" t="s">
        <v>178</v>
      </c>
      <c r="C201" s="67">
        <v>113</v>
      </c>
      <c r="D201" s="68">
        <v>1200000000</v>
      </c>
      <c r="E201" s="69"/>
      <c r="F201" s="90">
        <f>F202</f>
        <v>21</v>
      </c>
      <c r="G201" s="90"/>
      <c r="H201" s="105"/>
    </row>
    <row r="202" spans="1:8" s="134" customFormat="1" ht="38.25" x14ac:dyDescent="0.2">
      <c r="A202" s="54"/>
      <c r="B202" s="30" t="s">
        <v>69</v>
      </c>
      <c r="C202" s="67">
        <v>113</v>
      </c>
      <c r="D202" s="68">
        <v>1200000000</v>
      </c>
      <c r="E202" s="69">
        <v>600</v>
      </c>
      <c r="F202" s="90">
        <f>F203</f>
        <v>21</v>
      </c>
      <c r="G202" s="90"/>
      <c r="H202" s="105"/>
    </row>
    <row r="203" spans="1:8" s="134" customFormat="1" x14ac:dyDescent="0.2">
      <c r="A203" s="54"/>
      <c r="B203" s="30" t="s">
        <v>210</v>
      </c>
      <c r="C203" s="67">
        <v>113</v>
      </c>
      <c r="D203" s="68">
        <v>1200000000</v>
      </c>
      <c r="E203" s="69">
        <v>610</v>
      </c>
      <c r="F203" s="90">
        <v>21</v>
      </c>
      <c r="G203" s="90"/>
      <c r="H203" s="105"/>
    </row>
    <row r="204" spans="1:8" ht="38.25" x14ac:dyDescent="0.2">
      <c r="A204" s="54">
        <v>0</v>
      </c>
      <c r="B204" s="30" t="s">
        <v>195</v>
      </c>
      <c r="C204" s="67">
        <v>113</v>
      </c>
      <c r="D204" s="68" t="s">
        <v>33</v>
      </c>
      <c r="E204" s="69">
        <v>0</v>
      </c>
      <c r="F204" s="90">
        <f>F205+F207+F209</f>
        <v>16354.615</v>
      </c>
      <c r="G204" s="90">
        <f>G205+G207+G209</f>
        <v>4848.4979999999996</v>
      </c>
    </row>
    <row r="205" spans="1:8" ht="63.75" x14ac:dyDescent="0.2">
      <c r="A205" s="54">
        <v>0</v>
      </c>
      <c r="B205" s="30" t="s">
        <v>46</v>
      </c>
      <c r="C205" s="67">
        <v>113</v>
      </c>
      <c r="D205" s="68" t="s">
        <v>33</v>
      </c>
      <c r="E205" s="69">
        <v>100</v>
      </c>
      <c r="F205" s="90">
        <f>F206</f>
        <v>14611.984</v>
      </c>
      <c r="G205" s="90">
        <f>G206</f>
        <v>3992.7939999999999</v>
      </c>
    </row>
    <row r="206" spans="1:8" ht="25.5" x14ac:dyDescent="0.2">
      <c r="A206" s="54">
        <v>0</v>
      </c>
      <c r="B206" s="30" t="s">
        <v>98</v>
      </c>
      <c r="C206" s="67">
        <v>113</v>
      </c>
      <c r="D206" s="68" t="s">
        <v>33</v>
      </c>
      <c r="E206" s="69">
        <v>110</v>
      </c>
      <c r="F206" s="90">
        <v>14611.984</v>
      </c>
      <c r="G206" s="90">
        <v>3992.7939999999999</v>
      </c>
      <c r="H206" s="104"/>
    </row>
    <row r="207" spans="1:8" ht="25.5" x14ac:dyDescent="0.2">
      <c r="A207" s="54">
        <v>0</v>
      </c>
      <c r="B207" s="30" t="s">
        <v>48</v>
      </c>
      <c r="C207" s="67">
        <v>113</v>
      </c>
      <c r="D207" s="68" t="s">
        <v>33</v>
      </c>
      <c r="E207" s="69">
        <v>200</v>
      </c>
      <c r="F207" s="90">
        <f>F208</f>
        <v>1730.373</v>
      </c>
      <c r="G207" s="90">
        <f>G208</f>
        <v>855.70399999999995</v>
      </c>
    </row>
    <row r="208" spans="1:8" ht="38.25" customHeight="1" x14ac:dyDescent="0.2">
      <c r="A208" s="54">
        <v>0</v>
      </c>
      <c r="B208" s="30" t="s">
        <v>49</v>
      </c>
      <c r="C208" s="67">
        <v>113</v>
      </c>
      <c r="D208" s="68" t="s">
        <v>33</v>
      </c>
      <c r="E208" s="69">
        <v>240</v>
      </c>
      <c r="F208" s="90">
        <v>1730.373</v>
      </c>
      <c r="G208" s="90">
        <v>855.70399999999995</v>
      </c>
      <c r="H208" s="104"/>
    </row>
    <row r="209" spans="1:8" x14ac:dyDescent="0.2">
      <c r="A209" s="54">
        <v>0</v>
      </c>
      <c r="B209" s="30" t="s">
        <v>50</v>
      </c>
      <c r="C209" s="67">
        <v>113</v>
      </c>
      <c r="D209" s="68" t="s">
        <v>33</v>
      </c>
      <c r="E209" s="69">
        <v>800</v>
      </c>
      <c r="F209" s="90">
        <f>F210</f>
        <v>12.257999999999999</v>
      </c>
      <c r="G209" s="90">
        <f>G210</f>
        <v>0</v>
      </c>
    </row>
    <row r="210" spans="1:8" x14ac:dyDescent="0.2">
      <c r="A210" s="54">
        <v>0</v>
      </c>
      <c r="B210" s="30" t="s">
        <v>51</v>
      </c>
      <c r="C210" s="67">
        <v>113</v>
      </c>
      <c r="D210" s="68" t="s">
        <v>33</v>
      </c>
      <c r="E210" s="69">
        <v>850</v>
      </c>
      <c r="F210" s="90">
        <v>12.257999999999999</v>
      </c>
      <c r="G210" s="90"/>
      <c r="H210" s="104"/>
    </row>
    <row r="211" spans="1:8" ht="55.5" customHeight="1" x14ac:dyDescent="0.2">
      <c r="A211" s="54"/>
      <c r="B211" s="30" t="s">
        <v>213</v>
      </c>
      <c r="C211" s="67">
        <v>113</v>
      </c>
      <c r="D211" s="68">
        <v>1700000000</v>
      </c>
      <c r="E211" s="69"/>
      <c r="F211" s="90">
        <f>F212</f>
        <v>618.74599999999998</v>
      </c>
      <c r="G211" s="90"/>
      <c r="H211" s="104"/>
    </row>
    <row r="212" spans="1:8" ht="63.75" x14ac:dyDescent="0.2">
      <c r="A212" s="54"/>
      <c r="B212" s="30" t="s">
        <v>46</v>
      </c>
      <c r="C212" s="67">
        <v>113</v>
      </c>
      <c r="D212" s="68">
        <v>1700000000</v>
      </c>
      <c r="E212" s="69">
        <v>100</v>
      </c>
      <c r="F212" s="90">
        <f>F213</f>
        <v>618.74599999999998</v>
      </c>
      <c r="G212" s="90"/>
      <c r="H212" s="104"/>
    </row>
    <row r="213" spans="1:8" ht="25.5" x14ac:dyDescent="0.2">
      <c r="A213" s="54"/>
      <c r="B213" s="30" t="s">
        <v>98</v>
      </c>
      <c r="C213" s="67">
        <v>113</v>
      </c>
      <c r="D213" s="68">
        <v>1700000000</v>
      </c>
      <c r="E213" s="69">
        <v>110</v>
      </c>
      <c r="F213" s="90">
        <v>618.74599999999998</v>
      </c>
      <c r="G213" s="90"/>
      <c r="H213" s="104"/>
    </row>
    <row r="214" spans="1:8" ht="63.75" x14ac:dyDescent="0.2">
      <c r="A214" s="54">
        <v>0</v>
      </c>
      <c r="B214" s="30" t="s">
        <v>193</v>
      </c>
      <c r="C214" s="67">
        <v>113</v>
      </c>
      <c r="D214" s="68">
        <v>1800000000</v>
      </c>
      <c r="E214" s="69">
        <v>0</v>
      </c>
      <c r="F214" s="90">
        <f>F215+F217</f>
        <v>443.80700000000002</v>
      </c>
      <c r="G214" s="90">
        <v>0</v>
      </c>
    </row>
    <row r="215" spans="1:8" ht="25.5" x14ac:dyDescent="0.2">
      <c r="A215" s="54">
        <v>0</v>
      </c>
      <c r="B215" s="30" t="s">
        <v>48</v>
      </c>
      <c r="C215" s="67">
        <v>113</v>
      </c>
      <c r="D215" s="68">
        <v>1800000000</v>
      </c>
      <c r="E215" s="69">
        <v>200</v>
      </c>
      <c r="F215" s="90">
        <f>F216</f>
        <v>393.80700000000002</v>
      </c>
      <c r="G215" s="90">
        <v>0</v>
      </c>
    </row>
    <row r="216" spans="1:8" ht="38.25" x14ac:dyDescent="0.2">
      <c r="A216" s="54">
        <v>0</v>
      </c>
      <c r="B216" s="30" t="s">
        <v>49</v>
      </c>
      <c r="C216" s="67">
        <v>113</v>
      </c>
      <c r="D216" s="68">
        <v>1800000000</v>
      </c>
      <c r="E216" s="69">
        <v>240</v>
      </c>
      <c r="F216" s="90">
        <v>393.80700000000002</v>
      </c>
      <c r="G216" s="90">
        <v>0</v>
      </c>
    </row>
    <row r="217" spans="1:8" ht="11.25" customHeight="1" x14ac:dyDescent="0.2">
      <c r="A217" s="54">
        <v>0</v>
      </c>
      <c r="B217" s="30" t="s">
        <v>50</v>
      </c>
      <c r="C217" s="67">
        <v>113</v>
      </c>
      <c r="D217" s="68">
        <v>1800000000</v>
      </c>
      <c r="E217" s="69">
        <v>800</v>
      </c>
      <c r="F217" s="90">
        <f>F218+F219</f>
        <v>50</v>
      </c>
      <c r="G217" s="90">
        <v>0</v>
      </c>
    </row>
    <row r="218" spans="1:8" s="16" customFormat="1" hidden="1" x14ac:dyDescent="0.2">
      <c r="A218" s="54"/>
      <c r="B218" s="30" t="s">
        <v>131</v>
      </c>
      <c r="C218" s="67">
        <v>113</v>
      </c>
      <c r="D218" s="68">
        <v>1800000000</v>
      </c>
      <c r="E218" s="69">
        <v>830</v>
      </c>
      <c r="F218" s="90">
        <v>0</v>
      </c>
      <c r="G218" s="90"/>
      <c r="H218" s="105"/>
    </row>
    <row r="219" spans="1:8" x14ac:dyDescent="0.2">
      <c r="A219" s="54">
        <v>0</v>
      </c>
      <c r="B219" s="30" t="s">
        <v>51</v>
      </c>
      <c r="C219" s="67">
        <v>113</v>
      </c>
      <c r="D219" s="68">
        <v>1800000000</v>
      </c>
      <c r="E219" s="69">
        <v>850</v>
      </c>
      <c r="F219" s="90">
        <v>50</v>
      </c>
      <c r="G219" s="90">
        <v>0</v>
      </c>
    </row>
    <row r="220" spans="1:8" hidden="1" x14ac:dyDescent="0.2">
      <c r="A220" s="54"/>
      <c r="B220" s="30" t="s">
        <v>59</v>
      </c>
      <c r="C220" s="67">
        <v>113</v>
      </c>
      <c r="D220" s="77" t="s">
        <v>132</v>
      </c>
      <c r="E220" s="69"/>
      <c r="F220" s="90">
        <f>F221</f>
        <v>0</v>
      </c>
      <c r="G220" s="90"/>
    </row>
    <row r="221" spans="1:8" hidden="1" x14ac:dyDescent="0.2">
      <c r="A221" s="54"/>
      <c r="B221" s="30" t="s">
        <v>50</v>
      </c>
      <c r="C221" s="67">
        <v>113</v>
      </c>
      <c r="D221" s="77" t="s">
        <v>132</v>
      </c>
      <c r="E221" s="69">
        <v>800</v>
      </c>
      <c r="F221" s="90">
        <f>F222</f>
        <v>0</v>
      </c>
      <c r="G221" s="90"/>
    </row>
    <row r="222" spans="1:8" hidden="1" x14ac:dyDescent="0.2">
      <c r="A222" s="54"/>
      <c r="B222" s="30" t="s">
        <v>131</v>
      </c>
      <c r="C222" s="67">
        <v>113</v>
      </c>
      <c r="D222" s="77" t="s">
        <v>132</v>
      </c>
      <c r="E222" s="69">
        <v>830</v>
      </c>
      <c r="F222" s="90"/>
      <c r="G222" s="90"/>
    </row>
    <row r="223" spans="1:8" ht="51" hidden="1" x14ac:dyDescent="0.2">
      <c r="A223" s="54"/>
      <c r="B223" s="30" t="s">
        <v>138</v>
      </c>
      <c r="C223" s="67">
        <v>113</v>
      </c>
      <c r="D223" s="68">
        <v>4100000000</v>
      </c>
      <c r="E223" s="69"/>
      <c r="F223" s="90">
        <f>F224</f>
        <v>0</v>
      </c>
      <c r="G223" s="90"/>
    </row>
    <row r="224" spans="1:8" ht="25.5" hidden="1" x14ac:dyDescent="0.2">
      <c r="A224" s="54"/>
      <c r="B224" s="30" t="s">
        <v>67</v>
      </c>
      <c r="C224" s="67">
        <v>113</v>
      </c>
      <c r="D224" s="68">
        <v>4100020000</v>
      </c>
      <c r="E224" s="69"/>
      <c r="F224" s="90">
        <f>F225</f>
        <v>0</v>
      </c>
      <c r="G224" s="90"/>
    </row>
    <row r="225" spans="1:7" ht="31.5" hidden="1" customHeight="1" x14ac:dyDescent="0.2">
      <c r="A225" s="54"/>
      <c r="B225" s="30" t="s">
        <v>100</v>
      </c>
      <c r="C225" s="67">
        <v>113</v>
      </c>
      <c r="D225" s="68">
        <v>4100022000</v>
      </c>
      <c r="E225" s="69"/>
      <c r="F225" s="90">
        <f>F226</f>
        <v>0</v>
      </c>
      <c r="G225" s="90"/>
    </row>
    <row r="226" spans="1:7" ht="25.5" hidden="1" x14ac:dyDescent="0.2">
      <c r="A226" s="54"/>
      <c r="B226" s="30" t="s">
        <v>48</v>
      </c>
      <c r="C226" s="67">
        <v>113</v>
      </c>
      <c r="D226" s="68">
        <v>4100022000</v>
      </c>
      <c r="E226" s="69">
        <v>200</v>
      </c>
      <c r="F226" s="90">
        <f>F227</f>
        <v>0</v>
      </c>
      <c r="G226" s="90"/>
    </row>
    <row r="227" spans="1:7" ht="39.75" hidden="1" customHeight="1" x14ac:dyDescent="0.2">
      <c r="A227" s="54"/>
      <c r="B227" s="30" t="s">
        <v>49</v>
      </c>
      <c r="C227" s="67">
        <v>113</v>
      </c>
      <c r="D227" s="68">
        <v>4100022000</v>
      </c>
      <c r="E227" s="69">
        <v>240</v>
      </c>
      <c r="F227" s="90"/>
      <c r="G227" s="90"/>
    </row>
    <row r="228" spans="1:7" ht="89.25" x14ac:dyDescent="0.2">
      <c r="A228" s="54"/>
      <c r="B228" s="30" t="s">
        <v>196</v>
      </c>
      <c r="C228" s="67">
        <v>113</v>
      </c>
      <c r="D228" s="68">
        <v>4200000000</v>
      </c>
      <c r="E228" s="69"/>
      <c r="F228" s="90">
        <f>F229</f>
        <v>116</v>
      </c>
      <c r="G228" s="90"/>
    </row>
    <row r="229" spans="1:7" ht="25.5" x14ac:dyDescent="0.2">
      <c r="A229" s="54"/>
      <c r="B229" s="30" t="s">
        <v>85</v>
      </c>
      <c r="C229" s="67">
        <v>113</v>
      </c>
      <c r="D229" s="68">
        <v>4200000000</v>
      </c>
      <c r="E229" s="69">
        <v>300</v>
      </c>
      <c r="F229" s="90">
        <f>F230+F231</f>
        <v>116</v>
      </c>
      <c r="G229" s="90"/>
    </row>
    <row r="230" spans="1:7" x14ac:dyDescent="0.2">
      <c r="A230" s="54"/>
      <c r="B230" s="30" t="s">
        <v>182</v>
      </c>
      <c r="C230" s="67">
        <v>113</v>
      </c>
      <c r="D230" s="68">
        <v>4200000000</v>
      </c>
      <c r="E230" s="69">
        <v>340</v>
      </c>
      <c r="F230" s="90">
        <v>46</v>
      </c>
      <c r="G230" s="90"/>
    </row>
    <row r="231" spans="1:7" ht="15" customHeight="1" x14ac:dyDescent="0.2">
      <c r="A231" s="54"/>
      <c r="B231" s="70" t="s">
        <v>139</v>
      </c>
      <c r="C231" s="67">
        <v>113</v>
      </c>
      <c r="D231" s="68">
        <v>4200000000</v>
      </c>
      <c r="E231" s="69">
        <v>360</v>
      </c>
      <c r="F231" s="90">
        <v>70</v>
      </c>
      <c r="G231" s="90"/>
    </row>
    <row r="232" spans="1:7" ht="25.5" hidden="1" x14ac:dyDescent="0.2">
      <c r="A232" s="54"/>
      <c r="B232" s="30" t="s">
        <v>64</v>
      </c>
      <c r="C232" s="67">
        <v>113</v>
      </c>
      <c r="D232" s="68">
        <v>9000000000</v>
      </c>
      <c r="E232" s="69"/>
      <c r="F232" s="90">
        <f>F233+F236</f>
        <v>0</v>
      </c>
      <c r="G232" s="90"/>
    </row>
    <row r="233" spans="1:7" hidden="1" x14ac:dyDescent="0.2">
      <c r="A233" s="54"/>
      <c r="B233" s="30" t="s">
        <v>59</v>
      </c>
      <c r="C233" s="67">
        <v>113</v>
      </c>
      <c r="D233" s="68">
        <v>9000090000</v>
      </c>
      <c r="E233" s="69"/>
      <c r="F233" s="90">
        <f>F234</f>
        <v>0</v>
      </c>
      <c r="G233" s="90"/>
    </row>
    <row r="234" spans="1:7" hidden="1" x14ac:dyDescent="0.2">
      <c r="A234" s="54"/>
      <c r="B234" s="30" t="s">
        <v>50</v>
      </c>
      <c r="C234" s="67">
        <v>113</v>
      </c>
      <c r="D234" s="68">
        <v>9000090000</v>
      </c>
      <c r="E234" s="69">
        <v>800</v>
      </c>
      <c r="F234" s="90">
        <f>F235</f>
        <v>0</v>
      </c>
      <c r="G234" s="90"/>
    </row>
    <row r="235" spans="1:7" hidden="1" x14ac:dyDescent="0.2">
      <c r="A235" s="54"/>
      <c r="B235" s="30" t="s">
        <v>131</v>
      </c>
      <c r="C235" s="67">
        <v>113</v>
      </c>
      <c r="D235" s="68">
        <v>9000090000</v>
      </c>
      <c r="E235" s="69">
        <v>830</v>
      </c>
      <c r="F235" s="90"/>
      <c r="G235" s="90"/>
    </row>
    <row r="236" spans="1:7" ht="25.5" hidden="1" x14ac:dyDescent="0.2">
      <c r="A236" s="54"/>
      <c r="B236" s="30" t="s">
        <v>67</v>
      </c>
      <c r="C236" s="67">
        <v>113</v>
      </c>
      <c r="D236" s="68">
        <v>9000020000</v>
      </c>
      <c r="E236" s="69"/>
      <c r="F236" s="90">
        <f>F237</f>
        <v>0</v>
      </c>
      <c r="G236" s="90"/>
    </row>
    <row r="237" spans="1:7" ht="25.5" hidden="1" x14ac:dyDescent="0.2">
      <c r="A237" s="54"/>
      <c r="B237" s="30" t="s">
        <v>100</v>
      </c>
      <c r="C237" s="67">
        <v>113</v>
      </c>
      <c r="D237" s="68">
        <v>9000022000</v>
      </c>
      <c r="E237" s="69"/>
      <c r="F237" s="90">
        <f>F238</f>
        <v>0</v>
      </c>
      <c r="G237" s="90"/>
    </row>
    <row r="238" spans="1:7" ht="25.5" hidden="1" x14ac:dyDescent="0.2">
      <c r="A238" s="54"/>
      <c r="B238" s="30" t="s">
        <v>143</v>
      </c>
      <c r="C238" s="67">
        <v>113</v>
      </c>
      <c r="D238" s="68">
        <v>9000022000</v>
      </c>
      <c r="E238" s="69">
        <v>200</v>
      </c>
      <c r="F238" s="90">
        <f>F239</f>
        <v>0</v>
      </c>
      <c r="G238" s="90"/>
    </row>
    <row r="239" spans="1:7" ht="38.25" hidden="1" x14ac:dyDescent="0.2">
      <c r="A239" s="54"/>
      <c r="B239" s="30" t="s">
        <v>49</v>
      </c>
      <c r="C239" s="67">
        <v>113</v>
      </c>
      <c r="D239" s="68">
        <v>9000022000</v>
      </c>
      <c r="E239" s="69">
        <v>240</v>
      </c>
      <c r="F239" s="90"/>
      <c r="G239" s="90"/>
    </row>
    <row r="240" spans="1:7" ht="51" hidden="1" x14ac:dyDescent="0.2">
      <c r="A240" s="54"/>
      <c r="B240" s="30" t="s">
        <v>190</v>
      </c>
      <c r="C240" s="67">
        <v>113</v>
      </c>
      <c r="D240" s="68">
        <v>4800000000</v>
      </c>
      <c r="E240" s="69"/>
      <c r="F240" s="90">
        <f>F241</f>
        <v>0</v>
      </c>
      <c r="G240" s="90">
        <v>0</v>
      </c>
    </row>
    <row r="241" spans="1:9" ht="25.5" hidden="1" x14ac:dyDescent="0.2">
      <c r="A241" s="54"/>
      <c r="B241" s="30" t="s">
        <v>48</v>
      </c>
      <c r="C241" s="67">
        <v>113</v>
      </c>
      <c r="D241" s="68">
        <v>4800000000</v>
      </c>
      <c r="E241" s="69">
        <v>200</v>
      </c>
      <c r="F241" s="90">
        <f>F242</f>
        <v>0</v>
      </c>
      <c r="G241" s="90">
        <v>0</v>
      </c>
    </row>
    <row r="242" spans="1:9" ht="38.25" hidden="1" x14ac:dyDescent="0.2">
      <c r="A242" s="54"/>
      <c r="B242" s="30" t="s">
        <v>49</v>
      </c>
      <c r="C242" s="67">
        <v>113</v>
      </c>
      <c r="D242" s="68">
        <v>4800000000</v>
      </c>
      <c r="E242" s="69">
        <v>240</v>
      </c>
      <c r="F242" s="90">
        <v>0</v>
      </c>
      <c r="G242" s="90"/>
    </row>
    <row r="243" spans="1:9" s="143" customFormat="1" ht="63.75" x14ac:dyDescent="0.2">
      <c r="A243" s="54"/>
      <c r="B243" s="30" t="s">
        <v>216</v>
      </c>
      <c r="C243" s="67">
        <v>113</v>
      </c>
      <c r="D243" s="68">
        <v>5200000000</v>
      </c>
      <c r="E243" s="69"/>
      <c r="F243" s="90">
        <f>F245</f>
        <v>50</v>
      </c>
      <c r="G243" s="90"/>
      <c r="H243" s="82"/>
    </row>
    <row r="244" spans="1:9" s="143" customFormat="1" ht="25.5" x14ac:dyDescent="0.2">
      <c r="A244" s="54"/>
      <c r="B244" s="30" t="s">
        <v>48</v>
      </c>
      <c r="C244" s="67">
        <v>113</v>
      </c>
      <c r="D244" s="68">
        <v>5200000000</v>
      </c>
      <c r="E244" s="69">
        <v>200</v>
      </c>
      <c r="F244" s="90">
        <f>F245</f>
        <v>50</v>
      </c>
      <c r="G244" s="90"/>
      <c r="H244" s="82"/>
    </row>
    <row r="245" spans="1:9" s="143" customFormat="1" ht="38.25" x14ac:dyDescent="0.2">
      <c r="A245" s="54"/>
      <c r="B245" s="30" t="s">
        <v>49</v>
      </c>
      <c r="C245" s="67">
        <v>113</v>
      </c>
      <c r="D245" s="68">
        <v>5200000000</v>
      </c>
      <c r="E245" s="69">
        <v>240</v>
      </c>
      <c r="F245" s="90">
        <v>50</v>
      </c>
      <c r="G245" s="90"/>
      <c r="H245" s="82"/>
    </row>
    <row r="246" spans="1:9" x14ac:dyDescent="0.2">
      <c r="A246" s="54">
        <v>0</v>
      </c>
      <c r="B246" s="64" t="s">
        <v>101</v>
      </c>
      <c r="C246" s="65">
        <v>405</v>
      </c>
      <c r="D246" s="66">
        <v>0</v>
      </c>
      <c r="E246" s="139">
        <v>0</v>
      </c>
      <c r="F246" s="28">
        <f>F247+F275+F272</f>
        <v>13864.248</v>
      </c>
      <c r="G246" s="28">
        <f>G247+G275</f>
        <v>9792.5119999999988</v>
      </c>
      <c r="I246" s="34"/>
    </row>
    <row r="247" spans="1:9" ht="63.75" x14ac:dyDescent="0.2">
      <c r="A247" s="54">
        <v>0</v>
      </c>
      <c r="B247" s="30" t="s">
        <v>197</v>
      </c>
      <c r="C247" s="67">
        <v>405</v>
      </c>
      <c r="D247" s="68" t="s">
        <v>34</v>
      </c>
      <c r="E247" s="69">
        <v>0</v>
      </c>
      <c r="F247" s="90">
        <f>F253+F255+F270</f>
        <v>13864.248</v>
      </c>
      <c r="G247" s="90">
        <f>G253+G255+G270</f>
        <v>9792.5119999999988</v>
      </c>
    </row>
    <row r="248" spans="1:9" ht="63.75" hidden="1" x14ac:dyDescent="0.2">
      <c r="A248" s="54">
        <v>0</v>
      </c>
      <c r="B248" s="30" t="s">
        <v>102</v>
      </c>
      <c r="C248" s="67">
        <v>405</v>
      </c>
      <c r="D248" s="68" t="s">
        <v>34</v>
      </c>
      <c r="E248" s="69">
        <v>0</v>
      </c>
      <c r="F248" s="90">
        <v>0</v>
      </c>
      <c r="G248" s="90">
        <v>0</v>
      </c>
    </row>
    <row r="249" spans="1:9" ht="63.75" hidden="1" x14ac:dyDescent="0.2">
      <c r="A249" s="54">
        <v>0</v>
      </c>
      <c r="B249" s="30" t="s">
        <v>102</v>
      </c>
      <c r="C249" s="67">
        <v>405</v>
      </c>
      <c r="D249" s="68" t="s">
        <v>34</v>
      </c>
      <c r="E249" s="69">
        <v>0</v>
      </c>
      <c r="F249" s="90">
        <v>0</v>
      </c>
      <c r="G249" s="90">
        <v>0</v>
      </c>
    </row>
    <row r="250" spans="1:9" ht="25.5" hidden="1" x14ac:dyDescent="0.2">
      <c r="A250" s="54">
        <v>0</v>
      </c>
      <c r="B250" s="30" t="s">
        <v>45</v>
      </c>
      <c r="C250" s="67">
        <v>405</v>
      </c>
      <c r="D250" s="68" t="s">
        <v>35</v>
      </c>
      <c r="E250" s="69">
        <v>0</v>
      </c>
      <c r="F250" s="90">
        <v>0</v>
      </c>
      <c r="G250" s="90">
        <v>0</v>
      </c>
    </row>
    <row r="251" spans="1:9" ht="25.5" hidden="1" x14ac:dyDescent="0.2">
      <c r="A251" s="54">
        <v>0</v>
      </c>
      <c r="B251" s="30" t="s">
        <v>45</v>
      </c>
      <c r="C251" s="67">
        <v>405</v>
      </c>
      <c r="D251" s="68" t="s">
        <v>35</v>
      </c>
      <c r="E251" s="69">
        <v>0</v>
      </c>
      <c r="F251" s="90">
        <v>0</v>
      </c>
      <c r="G251" s="90">
        <v>0</v>
      </c>
    </row>
    <row r="252" spans="1:9" ht="25.5" hidden="1" x14ac:dyDescent="0.2">
      <c r="A252" s="54">
        <v>0</v>
      </c>
      <c r="B252" s="30" t="s">
        <v>45</v>
      </c>
      <c r="C252" s="67">
        <v>405</v>
      </c>
      <c r="D252" s="68" t="s">
        <v>35</v>
      </c>
      <c r="E252" s="69">
        <v>0</v>
      </c>
      <c r="F252" s="90">
        <v>0</v>
      </c>
      <c r="G252" s="90">
        <v>0</v>
      </c>
    </row>
    <row r="253" spans="1:9" ht="63.75" x14ac:dyDescent="0.2">
      <c r="A253" s="54">
        <v>0</v>
      </c>
      <c r="B253" s="30" t="s">
        <v>46</v>
      </c>
      <c r="C253" s="67">
        <v>405</v>
      </c>
      <c r="D253" s="68" t="s">
        <v>34</v>
      </c>
      <c r="E253" s="69">
        <v>100</v>
      </c>
      <c r="F253" s="90">
        <f>F254</f>
        <v>8339.3549999999996</v>
      </c>
      <c r="G253" s="90">
        <f>G254</f>
        <v>4437.125</v>
      </c>
    </row>
    <row r="254" spans="1:9" ht="25.5" x14ac:dyDescent="0.2">
      <c r="A254" s="54">
        <v>0</v>
      </c>
      <c r="B254" s="30" t="s">
        <v>47</v>
      </c>
      <c r="C254" s="67">
        <v>405</v>
      </c>
      <c r="D254" s="68" t="s">
        <v>34</v>
      </c>
      <c r="E254" s="69">
        <v>120</v>
      </c>
      <c r="F254" s="90">
        <v>8339.3549999999996</v>
      </c>
      <c r="G254" s="90">
        <v>4437.125</v>
      </c>
      <c r="H254" s="104"/>
      <c r="I254" s="34"/>
    </row>
    <row r="255" spans="1:9" ht="35.25" customHeight="1" x14ac:dyDescent="0.2">
      <c r="A255" s="54">
        <v>0</v>
      </c>
      <c r="B255" s="30" t="s">
        <v>48</v>
      </c>
      <c r="C255" s="67">
        <v>405</v>
      </c>
      <c r="D255" s="68" t="s">
        <v>34</v>
      </c>
      <c r="E255" s="69">
        <v>200</v>
      </c>
      <c r="F255" s="90">
        <f>F256</f>
        <v>756.55899999999997</v>
      </c>
      <c r="G255" s="90">
        <f>G256</f>
        <v>587.053</v>
      </c>
    </row>
    <row r="256" spans="1:9" ht="36.75" customHeight="1" x14ac:dyDescent="0.2">
      <c r="A256" s="54">
        <v>0</v>
      </c>
      <c r="B256" s="30" t="s">
        <v>49</v>
      </c>
      <c r="C256" s="67">
        <v>405</v>
      </c>
      <c r="D256" s="68" t="s">
        <v>34</v>
      </c>
      <c r="E256" s="69">
        <v>240</v>
      </c>
      <c r="F256" s="90">
        <v>756.55899999999997</v>
      </c>
      <c r="G256" s="90">
        <v>587.053</v>
      </c>
      <c r="H256" s="104"/>
      <c r="I256" s="34"/>
    </row>
    <row r="257" spans="1:7" ht="0.75" hidden="1" customHeight="1" x14ac:dyDescent="0.2">
      <c r="A257" s="54">
        <v>0</v>
      </c>
      <c r="B257" s="30" t="s">
        <v>50</v>
      </c>
      <c r="C257" s="67">
        <v>405</v>
      </c>
      <c r="D257" s="68" t="s">
        <v>34</v>
      </c>
      <c r="E257" s="69">
        <v>800</v>
      </c>
      <c r="F257" s="90">
        <v>0</v>
      </c>
      <c r="G257" s="90">
        <v>0</v>
      </c>
    </row>
    <row r="258" spans="1:7" hidden="1" x14ac:dyDescent="0.2">
      <c r="A258" s="54">
        <v>0</v>
      </c>
      <c r="B258" s="30" t="s">
        <v>51</v>
      </c>
      <c r="C258" s="67">
        <v>405</v>
      </c>
      <c r="D258" s="68" t="s">
        <v>34</v>
      </c>
      <c r="E258" s="69">
        <v>850</v>
      </c>
      <c r="F258" s="90">
        <v>0</v>
      </c>
      <c r="G258" s="90">
        <v>0</v>
      </c>
    </row>
    <row r="259" spans="1:7" hidden="1" x14ac:dyDescent="0.2">
      <c r="A259" s="54">
        <v>0</v>
      </c>
      <c r="B259" s="30" t="s">
        <v>84</v>
      </c>
      <c r="C259" s="67">
        <v>405</v>
      </c>
      <c r="D259" s="68" t="s">
        <v>34</v>
      </c>
      <c r="E259" s="69">
        <v>0</v>
      </c>
      <c r="F259" s="90">
        <v>0</v>
      </c>
      <c r="G259" s="90">
        <v>0</v>
      </c>
    </row>
    <row r="260" spans="1:7" hidden="1" x14ac:dyDescent="0.2">
      <c r="A260" s="54">
        <v>0</v>
      </c>
      <c r="B260" s="30" t="s">
        <v>84</v>
      </c>
      <c r="C260" s="67">
        <v>405</v>
      </c>
      <c r="D260" s="68" t="s">
        <v>34</v>
      </c>
      <c r="E260" s="69">
        <v>0</v>
      </c>
      <c r="F260" s="90">
        <v>0</v>
      </c>
      <c r="G260" s="90">
        <v>0</v>
      </c>
    </row>
    <row r="261" spans="1:7" hidden="1" x14ac:dyDescent="0.2">
      <c r="A261" s="54">
        <v>0</v>
      </c>
      <c r="B261" s="30" t="s">
        <v>84</v>
      </c>
      <c r="C261" s="67">
        <v>405</v>
      </c>
      <c r="D261" s="68" t="s">
        <v>34</v>
      </c>
      <c r="E261" s="69">
        <v>0</v>
      </c>
      <c r="F261" s="90">
        <v>0</v>
      </c>
      <c r="G261" s="90">
        <v>0</v>
      </c>
    </row>
    <row r="262" spans="1:7" ht="63.75" hidden="1" x14ac:dyDescent="0.2">
      <c r="A262" s="54">
        <v>0</v>
      </c>
      <c r="B262" s="30" t="s">
        <v>103</v>
      </c>
      <c r="C262" s="67">
        <v>405</v>
      </c>
      <c r="D262" s="68" t="s">
        <v>34</v>
      </c>
      <c r="E262" s="69">
        <v>0</v>
      </c>
      <c r="F262" s="90">
        <v>0</v>
      </c>
      <c r="G262" s="90">
        <v>0</v>
      </c>
    </row>
    <row r="263" spans="1:7" ht="63.75" hidden="1" x14ac:dyDescent="0.2">
      <c r="A263" s="54">
        <v>0</v>
      </c>
      <c r="B263" s="30" t="s">
        <v>103</v>
      </c>
      <c r="C263" s="67">
        <v>405</v>
      </c>
      <c r="D263" s="68" t="s">
        <v>34</v>
      </c>
      <c r="E263" s="69">
        <v>0</v>
      </c>
      <c r="F263" s="90">
        <v>0</v>
      </c>
      <c r="G263" s="90">
        <v>0</v>
      </c>
    </row>
    <row r="264" spans="1:7" hidden="1" x14ac:dyDescent="0.2">
      <c r="A264" s="54">
        <v>0</v>
      </c>
      <c r="B264" s="30" t="s">
        <v>50</v>
      </c>
      <c r="C264" s="67">
        <v>405</v>
      </c>
      <c r="D264" s="68" t="s">
        <v>34</v>
      </c>
      <c r="E264" s="69">
        <v>800</v>
      </c>
      <c r="F264" s="90">
        <v>0</v>
      </c>
      <c r="G264" s="90">
        <v>0</v>
      </c>
    </row>
    <row r="265" spans="1:7" ht="51" hidden="1" x14ac:dyDescent="0.2">
      <c r="A265" s="54">
        <v>0</v>
      </c>
      <c r="B265" s="30" t="s">
        <v>104</v>
      </c>
      <c r="C265" s="67">
        <v>405</v>
      </c>
      <c r="D265" s="68" t="s">
        <v>34</v>
      </c>
      <c r="E265" s="69">
        <v>810</v>
      </c>
      <c r="F265" s="90">
        <v>0</v>
      </c>
      <c r="G265" s="90">
        <v>0</v>
      </c>
    </row>
    <row r="266" spans="1:7" ht="63.75" hidden="1" x14ac:dyDescent="0.2">
      <c r="A266" s="54">
        <v>0</v>
      </c>
      <c r="B266" s="30" t="s">
        <v>105</v>
      </c>
      <c r="C266" s="67">
        <v>405</v>
      </c>
      <c r="D266" s="68" t="s">
        <v>34</v>
      </c>
      <c r="E266" s="69">
        <v>0</v>
      </c>
      <c r="F266" s="90">
        <v>0</v>
      </c>
      <c r="G266" s="90">
        <v>0</v>
      </c>
    </row>
    <row r="267" spans="1:7" ht="63.75" hidden="1" x14ac:dyDescent="0.2">
      <c r="A267" s="54">
        <v>0</v>
      </c>
      <c r="B267" s="30" t="s">
        <v>105</v>
      </c>
      <c r="C267" s="67">
        <v>405</v>
      </c>
      <c r="D267" s="68" t="s">
        <v>34</v>
      </c>
      <c r="E267" s="69">
        <v>0</v>
      </c>
      <c r="F267" s="90">
        <v>0</v>
      </c>
      <c r="G267" s="90">
        <v>0</v>
      </c>
    </row>
    <row r="268" spans="1:7" hidden="1" x14ac:dyDescent="0.2">
      <c r="A268" s="54">
        <v>0</v>
      </c>
      <c r="B268" s="30" t="s">
        <v>50</v>
      </c>
      <c r="C268" s="67">
        <v>405</v>
      </c>
      <c r="D268" s="68" t="s">
        <v>34</v>
      </c>
      <c r="E268" s="69">
        <v>800</v>
      </c>
      <c r="F268" s="90">
        <v>0</v>
      </c>
      <c r="G268" s="90">
        <v>0</v>
      </c>
    </row>
    <row r="269" spans="1:7" ht="51" hidden="1" x14ac:dyDescent="0.2">
      <c r="A269" s="54">
        <v>0</v>
      </c>
      <c r="B269" s="30" t="s">
        <v>104</v>
      </c>
      <c r="C269" s="67">
        <v>405</v>
      </c>
      <c r="D269" s="68" t="s">
        <v>34</v>
      </c>
      <c r="E269" s="69">
        <v>810</v>
      </c>
      <c r="F269" s="90">
        <v>0</v>
      </c>
      <c r="G269" s="90">
        <v>0</v>
      </c>
    </row>
    <row r="270" spans="1:7" x14ac:dyDescent="0.2">
      <c r="A270" s="54"/>
      <c r="B270" s="30" t="s">
        <v>50</v>
      </c>
      <c r="C270" s="67">
        <v>405</v>
      </c>
      <c r="D270" s="68" t="s">
        <v>34</v>
      </c>
      <c r="E270" s="69">
        <v>800</v>
      </c>
      <c r="F270" s="90">
        <f>F271</f>
        <v>4768.3339999999998</v>
      </c>
      <c r="G270" s="90">
        <f>G271</f>
        <v>4768.3339999999998</v>
      </c>
    </row>
    <row r="271" spans="1:7" ht="51" x14ac:dyDescent="0.2">
      <c r="A271" s="54"/>
      <c r="B271" s="30" t="s">
        <v>104</v>
      </c>
      <c r="C271" s="67">
        <v>405</v>
      </c>
      <c r="D271" s="68" t="s">
        <v>34</v>
      </c>
      <c r="E271" s="69">
        <v>810</v>
      </c>
      <c r="F271" s="90">
        <v>4768.3339999999998</v>
      </c>
      <c r="G271" s="90">
        <v>4768.3339999999998</v>
      </c>
    </row>
    <row r="272" spans="1:7" ht="63.75" hidden="1" x14ac:dyDescent="0.2">
      <c r="A272" s="54">
        <v>0</v>
      </c>
      <c r="B272" s="30" t="s">
        <v>193</v>
      </c>
      <c r="C272" s="67">
        <v>405</v>
      </c>
      <c r="D272" s="68">
        <v>1800000000</v>
      </c>
      <c r="E272" s="69">
        <v>0</v>
      </c>
      <c r="F272" s="90">
        <f>F273</f>
        <v>0</v>
      </c>
      <c r="G272" s="90">
        <f>G273</f>
        <v>0</v>
      </c>
    </row>
    <row r="273" spans="1:7" ht="63.75" hidden="1" x14ac:dyDescent="0.2">
      <c r="A273" s="54">
        <v>0</v>
      </c>
      <c r="B273" s="30" t="s">
        <v>46</v>
      </c>
      <c r="C273" s="67">
        <v>405</v>
      </c>
      <c r="D273" s="68">
        <v>1800000000</v>
      </c>
      <c r="E273" s="69">
        <v>100</v>
      </c>
      <c r="F273" s="90">
        <f>F274</f>
        <v>0</v>
      </c>
      <c r="G273" s="90">
        <f>G274</f>
        <v>0</v>
      </c>
    </row>
    <row r="274" spans="1:7" ht="25.5" hidden="1" x14ac:dyDescent="0.2">
      <c r="A274" s="54">
        <v>0</v>
      </c>
      <c r="B274" s="30" t="s">
        <v>47</v>
      </c>
      <c r="C274" s="67">
        <v>405</v>
      </c>
      <c r="D274" s="68">
        <v>1800000000</v>
      </c>
      <c r="E274" s="69">
        <v>120</v>
      </c>
      <c r="F274" s="90">
        <v>0</v>
      </c>
      <c r="G274" s="90"/>
    </row>
    <row r="275" spans="1:7" ht="51" hidden="1" x14ac:dyDescent="0.2">
      <c r="A275" s="54"/>
      <c r="B275" s="30" t="s">
        <v>180</v>
      </c>
      <c r="C275" s="67">
        <v>405</v>
      </c>
      <c r="D275" s="68">
        <v>4400000000</v>
      </c>
      <c r="E275" s="69"/>
      <c r="F275" s="90">
        <f>F276+F279</f>
        <v>0</v>
      </c>
      <c r="G275" s="90">
        <f>G276</f>
        <v>0</v>
      </c>
    </row>
    <row r="276" spans="1:7" ht="38.25" hidden="1" x14ac:dyDescent="0.2">
      <c r="A276" s="54"/>
      <c r="B276" s="30" t="s">
        <v>133</v>
      </c>
      <c r="C276" s="67">
        <v>405</v>
      </c>
      <c r="D276" s="68">
        <v>4400000000</v>
      </c>
      <c r="E276" s="69">
        <v>400</v>
      </c>
      <c r="F276" s="90">
        <f>F277+F278</f>
        <v>0</v>
      </c>
      <c r="G276" s="90">
        <f>G277+G278</f>
        <v>0</v>
      </c>
    </row>
    <row r="277" spans="1:7" hidden="1" x14ac:dyDescent="0.2">
      <c r="A277" s="54"/>
      <c r="B277" s="30" t="s">
        <v>134</v>
      </c>
      <c r="C277" s="67">
        <v>405</v>
      </c>
      <c r="D277" s="68">
        <v>4400000000</v>
      </c>
      <c r="E277" s="69">
        <v>410</v>
      </c>
      <c r="F277" s="90">
        <v>0</v>
      </c>
      <c r="G277" s="90"/>
    </row>
    <row r="278" spans="1:7" ht="114.75" hidden="1" x14ac:dyDescent="0.2">
      <c r="A278" s="54"/>
      <c r="B278" s="30" t="s">
        <v>174</v>
      </c>
      <c r="C278" s="67">
        <v>405</v>
      </c>
      <c r="D278" s="68">
        <v>4400000000</v>
      </c>
      <c r="E278" s="69">
        <v>460</v>
      </c>
      <c r="F278" s="90"/>
      <c r="G278" s="90"/>
    </row>
    <row r="279" spans="1:7" hidden="1" x14ac:dyDescent="0.2">
      <c r="A279" s="54"/>
      <c r="B279" s="30" t="s">
        <v>50</v>
      </c>
      <c r="C279" s="67">
        <v>405</v>
      </c>
      <c r="D279" s="68">
        <v>4400000000</v>
      </c>
      <c r="E279" s="69">
        <v>800</v>
      </c>
      <c r="F279" s="90">
        <f>F280</f>
        <v>0</v>
      </c>
      <c r="G279" s="90"/>
    </row>
    <row r="280" spans="1:7" hidden="1" x14ac:dyDescent="0.2">
      <c r="A280" s="54"/>
      <c r="B280" s="30" t="s">
        <v>51</v>
      </c>
      <c r="C280" s="67">
        <v>405</v>
      </c>
      <c r="D280" s="68">
        <v>4400000000</v>
      </c>
      <c r="E280" s="69">
        <v>850</v>
      </c>
      <c r="F280" s="90"/>
      <c r="G280" s="90"/>
    </row>
    <row r="281" spans="1:7" x14ac:dyDescent="0.2">
      <c r="A281" s="54">
        <v>0</v>
      </c>
      <c r="B281" s="64" t="s">
        <v>106</v>
      </c>
      <c r="C281" s="65">
        <v>408</v>
      </c>
      <c r="D281" s="66">
        <v>0</v>
      </c>
      <c r="E281" s="139">
        <v>0</v>
      </c>
      <c r="F281" s="28">
        <f>F282</f>
        <v>4212.0320000000002</v>
      </c>
      <c r="G281" s="28">
        <v>0</v>
      </c>
    </row>
    <row r="282" spans="1:7" ht="51" x14ac:dyDescent="0.2">
      <c r="A282" s="54">
        <v>0</v>
      </c>
      <c r="B282" s="30" t="s">
        <v>198</v>
      </c>
      <c r="C282" s="67">
        <v>408</v>
      </c>
      <c r="D282" s="68" t="s">
        <v>36</v>
      </c>
      <c r="E282" s="69">
        <v>0</v>
      </c>
      <c r="F282" s="90">
        <f>F293</f>
        <v>4212.0320000000002</v>
      </c>
      <c r="G282" s="90">
        <v>0</v>
      </c>
    </row>
    <row r="283" spans="1:7" ht="51" hidden="1" x14ac:dyDescent="0.2">
      <c r="A283" s="54">
        <v>0</v>
      </c>
      <c r="B283" s="30" t="s">
        <v>107</v>
      </c>
      <c r="C283" s="67">
        <v>408</v>
      </c>
      <c r="D283" s="68" t="s">
        <v>36</v>
      </c>
      <c r="E283" s="69">
        <v>0</v>
      </c>
      <c r="F283" s="90">
        <v>0</v>
      </c>
      <c r="G283" s="90">
        <v>0</v>
      </c>
    </row>
    <row r="284" spans="1:7" ht="51" hidden="1" x14ac:dyDescent="0.2">
      <c r="A284" s="54">
        <v>0</v>
      </c>
      <c r="B284" s="30" t="s">
        <v>107</v>
      </c>
      <c r="C284" s="67">
        <v>408</v>
      </c>
      <c r="D284" s="68" t="s">
        <v>36</v>
      </c>
      <c r="E284" s="69">
        <v>0</v>
      </c>
      <c r="F284" s="90">
        <v>0</v>
      </c>
      <c r="G284" s="90">
        <v>0</v>
      </c>
    </row>
    <row r="285" spans="1:7" ht="25.5" hidden="1" x14ac:dyDescent="0.2">
      <c r="A285" s="54"/>
      <c r="B285" s="30" t="s">
        <v>67</v>
      </c>
      <c r="C285" s="67">
        <v>408</v>
      </c>
      <c r="D285" s="68">
        <v>800020000</v>
      </c>
      <c r="E285" s="69"/>
      <c r="F285" s="90">
        <f>F286</f>
        <v>0</v>
      </c>
      <c r="G285" s="90"/>
    </row>
    <row r="286" spans="1:7" ht="25.5" hidden="1" x14ac:dyDescent="0.2">
      <c r="A286" s="54"/>
      <c r="B286" s="30" t="s">
        <v>100</v>
      </c>
      <c r="C286" s="67">
        <v>408</v>
      </c>
      <c r="D286" s="68">
        <v>800022000</v>
      </c>
      <c r="E286" s="69"/>
      <c r="F286" s="90">
        <f>F287</f>
        <v>0</v>
      </c>
      <c r="G286" s="90"/>
    </row>
    <row r="287" spans="1:7" ht="25.5" hidden="1" x14ac:dyDescent="0.2">
      <c r="A287" s="54"/>
      <c r="B287" s="30" t="s">
        <v>48</v>
      </c>
      <c r="C287" s="67">
        <v>408</v>
      </c>
      <c r="D287" s="68">
        <v>800022000</v>
      </c>
      <c r="E287" s="69">
        <v>200</v>
      </c>
      <c r="F287" s="90">
        <f>F288</f>
        <v>0</v>
      </c>
      <c r="G287" s="90"/>
    </row>
    <row r="288" spans="1:7" ht="38.25" hidden="1" x14ac:dyDescent="0.2">
      <c r="A288" s="54"/>
      <c r="B288" s="30" t="s">
        <v>49</v>
      </c>
      <c r="C288" s="67">
        <v>408</v>
      </c>
      <c r="D288" s="68">
        <v>800022000</v>
      </c>
      <c r="E288" s="69">
        <v>240</v>
      </c>
      <c r="F288" s="90"/>
      <c r="G288" s="90"/>
    </row>
    <row r="289" spans="1:10" ht="63.75" hidden="1" x14ac:dyDescent="0.2">
      <c r="A289" s="54">
        <v>0</v>
      </c>
      <c r="B289" s="30" t="s">
        <v>68</v>
      </c>
      <c r="C289" s="67">
        <v>408</v>
      </c>
      <c r="D289" s="68" t="s">
        <v>37</v>
      </c>
      <c r="E289" s="69">
        <v>0</v>
      </c>
      <c r="F289" s="90">
        <v>0</v>
      </c>
      <c r="G289" s="90">
        <v>0</v>
      </c>
    </row>
    <row r="290" spans="1:10" ht="63.75" hidden="1" x14ac:dyDescent="0.2">
      <c r="A290" s="54">
        <v>0</v>
      </c>
      <c r="B290" s="30" t="s">
        <v>68</v>
      </c>
      <c r="C290" s="67">
        <v>408</v>
      </c>
      <c r="D290" s="68" t="s">
        <v>37</v>
      </c>
      <c r="E290" s="69">
        <v>0</v>
      </c>
      <c r="F290" s="90">
        <v>0</v>
      </c>
      <c r="G290" s="90">
        <v>0</v>
      </c>
    </row>
    <row r="291" spans="1:10" ht="63.75" hidden="1" x14ac:dyDescent="0.2">
      <c r="A291" s="54">
        <v>0</v>
      </c>
      <c r="B291" s="30" t="s">
        <v>68</v>
      </c>
      <c r="C291" s="67">
        <v>408</v>
      </c>
      <c r="D291" s="68" t="s">
        <v>37</v>
      </c>
      <c r="E291" s="69">
        <v>0</v>
      </c>
      <c r="F291" s="90">
        <v>0</v>
      </c>
      <c r="G291" s="90">
        <v>0</v>
      </c>
    </row>
    <row r="292" spans="1:10" ht="63.75" hidden="1" x14ac:dyDescent="0.2">
      <c r="A292" s="54">
        <v>0</v>
      </c>
      <c r="B292" s="30" t="s">
        <v>68</v>
      </c>
      <c r="C292" s="67">
        <v>408</v>
      </c>
      <c r="D292" s="68" t="s">
        <v>37</v>
      </c>
      <c r="E292" s="69">
        <v>0</v>
      </c>
      <c r="F292" s="90">
        <v>0</v>
      </c>
      <c r="G292" s="90">
        <v>0</v>
      </c>
    </row>
    <row r="293" spans="1:10" ht="38.25" x14ac:dyDescent="0.2">
      <c r="A293" s="54">
        <v>0</v>
      </c>
      <c r="B293" s="30" t="s">
        <v>69</v>
      </c>
      <c r="C293" s="67">
        <v>408</v>
      </c>
      <c r="D293" s="68" t="s">
        <v>36</v>
      </c>
      <c r="E293" s="69">
        <v>600</v>
      </c>
      <c r="F293" s="90">
        <f>F294</f>
        <v>4212.0320000000002</v>
      </c>
      <c r="G293" s="90">
        <v>0</v>
      </c>
    </row>
    <row r="294" spans="1:10" x14ac:dyDescent="0.2">
      <c r="A294" s="54">
        <v>0</v>
      </c>
      <c r="B294" s="30" t="s">
        <v>210</v>
      </c>
      <c r="C294" s="67">
        <v>408</v>
      </c>
      <c r="D294" s="68" t="s">
        <v>36</v>
      </c>
      <c r="E294" s="69">
        <v>610</v>
      </c>
      <c r="F294" s="90">
        <v>4212.0320000000002</v>
      </c>
      <c r="G294" s="90">
        <v>0</v>
      </c>
    </row>
    <row r="295" spans="1:10" ht="25.5" x14ac:dyDescent="0.2">
      <c r="A295" s="54"/>
      <c r="B295" s="64" t="s">
        <v>73</v>
      </c>
      <c r="C295" s="65">
        <v>412</v>
      </c>
      <c r="D295" s="66">
        <v>0</v>
      </c>
      <c r="E295" s="139">
        <v>0</v>
      </c>
      <c r="F295" s="28">
        <f>F296+F299</f>
        <v>45</v>
      </c>
      <c r="G295" s="28">
        <f>G296+G299</f>
        <v>0</v>
      </c>
    </row>
    <row r="296" spans="1:10" ht="51.75" customHeight="1" x14ac:dyDescent="0.2">
      <c r="A296" s="54"/>
      <c r="B296" s="30" t="s">
        <v>187</v>
      </c>
      <c r="C296" s="67">
        <v>412</v>
      </c>
      <c r="D296" s="68">
        <v>1700000000</v>
      </c>
      <c r="E296" s="69"/>
      <c r="F296" s="90">
        <f>F297</f>
        <v>45</v>
      </c>
      <c r="G296" s="90"/>
    </row>
    <row r="297" spans="1:10" x14ac:dyDescent="0.2">
      <c r="A297" s="54"/>
      <c r="B297" s="30" t="s">
        <v>50</v>
      </c>
      <c r="C297" s="67">
        <v>412</v>
      </c>
      <c r="D297" s="68">
        <v>1700000000</v>
      </c>
      <c r="E297" s="69">
        <v>800</v>
      </c>
      <c r="F297" s="90">
        <f>F298</f>
        <v>45</v>
      </c>
      <c r="G297" s="90"/>
    </row>
    <row r="298" spans="1:10" ht="13.5" customHeight="1" x14ac:dyDescent="0.2">
      <c r="A298" s="54"/>
      <c r="B298" s="30" t="s">
        <v>104</v>
      </c>
      <c r="C298" s="67">
        <v>412</v>
      </c>
      <c r="D298" s="68">
        <v>1700000000</v>
      </c>
      <c r="E298" s="69">
        <v>810</v>
      </c>
      <c r="F298" s="90">
        <v>45</v>
      </c>
      <c r="G298" s="90"/>
      <c r="I298" s="87"/>
      <c r="J298" s="88"/>
    </row>
    <row r="299" spans="1:10" ht="13.5" hidden="1" customHeight="1" x14ac:dyDescent="0.2">
      <c r="A299" s="54"/>
      <c r="B299" s="30" t="s">
        <v>141</v>
      </c>
      <c r="C299" s="67">
        <v>412</v>
      </c>
      <c r="D299" s="68">
        <v>1800000000</v>
      </c>
      <c r="E299" s="69"/>
      <c r="F299" s="90">
        <f>F300</f>
        <v>0</v>
      </c>
      <c r="G299" s="90">
        <f>G300</f>
        <v>0</v>
      </c>
    </row>
    <row r="300" spans="1:10" ht="13.5" hidden="1" customHeight="1" x14ac:dyDescent="0.2">
      <c r="A300" s="54"/>
      <c r="B300" s="30" t="s">
        <v>48</v>
      </c>
      <c r="C300" s="67">
        <v>412</v>
      </c>
      <c r="D300" s="68">
        <v>1800000000</v>
      </c>
      <c r="E300" s="69">
        <v>200</v>
      </c>
      <c r="F300" s="90">
        <f>F301</f>
        <v>0</v>
      </c>
      <c r="G300" s="90">
        <f>G301</f>
        <v>0</v>
      </c>
    </row>
    <row r="301" spans="1:10" ht="13.5" hidden="1" customHeight="1" x14ac:dyDescent="0.2">
      <c r="A301" s="54"/>
      <c r="B301" s="30" t="s">
        <v>49</v>
      </c>
      <c r="C301" s="67">
        <v>412</v>
      </c>
      <c r="D301" s="68">
        <v>1800000000</v>
      </c>
      <c r="E301" s="69">
        <v>240</v>
      </c>
      <c r="F301" s="90"/>
      <c r="G301" s="90"/>
    </row>
    <row r="302" spans="1:10" ht="27" customHeight="1" x14ac:dyDescent="0.2">
      <c r="A302" s="54"/>
      <c r="B302" s="141" t="s">
        <v>217</v>
      </c>
      <c r="C302" s="65">
        <v>505</v>
      </c>
      <c r="D302" s="66"/>
      <c r="E302" s="139"/>
      <c r="F302" s="28">
        <f>F303</f>
        <v>8527.8050000000003</v>
      </c>
      <c r="G302" s="28">
        <f t="shared" ref="G302" si="12">G303</f>
        <v>8000</v>
      </c>
    </row>
    <row r="303" spans="1:10" ht="66.75" customHeight="1" x14ac:dyDescent="0.2">
      <c r="A303" s="54"/>
      <c r="B303" s="30" t="s">
        <v>215</v>
      </c>
      <c r="C303" s="67">
        <v>505</v>
      </c>
      <c r="D303" s="68">
        <v>5100000000</v>
      </c>
      <c r="E303" s="69"/>
      <c r="F303" s="90">
        <f>F304</f>
        <v>8527.8050000000003</v>
      </c>
      <c r="G303" s="90">
        <f>G304</f>
        <v>8000</v>
      </c>
    </row>
    <row r="304" spans="1:10" ht="13.5" customHeight="1" x14ac:dyDescent="0.2">
      <c r="A304" s="54"/>
      <c r="B304" s="30" t="s">
        <v>50</v>
      </c>
      <c r="C304" s="67">
        <v>505</v>
      </c>
      <c r="D304" s="68">
        <v>5100000000</v>
      </c>
      <c r="E304" s="69">
        <v>200</v>
      </c>
      <c r="F304" s="90">
        <f>F305</f>
        <v>8527.8050000000003</v>
      </c>
      <c r="G304" s="90">
        <f>G305</f>
        <v>8000</v>
      </c>
    </row>
    <row r="305" spans="1:9" ht="13.5" customHeight="1" x14ac:dyDescent="0.2">
      <c r="A305" s="54"/>
      <c r="B305" s="30" t="s">
        <v>104</v>
      </c>
      <c r="C305" s="67">
        <v>505</v>
      </c>
      <c r="D305" s="68">
        <v>5100000000</v>
      </c>
      <c r="E305" s="69">
        <v>240</v>
      </c>
      <c r="F305" s="90">
        <v>8527.8050000000003</v>
      </c>
      <c r="G305" s="90">
        <v>8000</v>
      </c>
    </row>
    <row r="306" spans="1:9" ht="13.5" customHeight="1" x14ac:dyDescent="0.2">
      <c r="A306" s="54">
        <v>0</v>
      </c>
      <c r="B306" s="64" t="s">
        <v>108</v>
      </c>
      <c r="C306" s="65">
        <v>701</v>
      </c>
      <c r="D306" s="66">
        <v>0</v>
      </c>
      <c r="E306" s="139">
        <v>0</v>
      </c>
      <c r="F306" s="28">
        <f>F307+F315+F318</f>
        <v>8090.9340000000002</v>
      </c>
      <c r="G306" s="28">
        <f>G307+G315+G318</f>
        <v>0</v>
      </c>
      <c r="I306" s="34"/>
    </row>
    <row r="307" spans="1:9" ht="76.5" x14ac:dyDescent="0.2">
      <c r="A307" s="54">
        <v>0</v>
      </c>
      <c r="B307" s="30" t="s">
        <v>199</v>
      </c>
      <c r="C307" s="67">
        <v>701</v>
      </c>
      <c r="D307" s="68" t="s">
        <v>38</v>
      </c>
      <c r="E307" s="69">
        <v>0</v>
      </c>
      <c r="F307" s="90">
        <f>F313</f>
        <v>8066.7179999999998</v>
      </c>
      <c r="G307" s="90">
        <f>G313</f>
        <v>0</v>
      </c>
    </row>
    <row r="308" spans="1:9" ht="76.5" hidden="1" x14ac:dyDescent="0.2">
      <c r="A308" s="54">
        <v>0</v>
      </c>
      <c r="B308" s="30" t="s">
        <v>109</v>
      </c>
      <c r="C308" s="67">
        <v>701</v>
      </c>
      <c r="D308" s="68" t="s">
        <v>38</v>
      </c>
      <c r="E308" s="69">
        <v>0</v>
      </c>
      <c r="F308" s="90">
        <v>0</v>
      </c>
      <c r="G308" s="90">
        <v>0</v>
      </c>
    </row>
    <row r="309" spans="1:9" ht="63.75" hidden="1" x14ac:dyDescent="0.2">
      <c r="A309" s="54">
        <v>0</v>
      </c>
      <c r="B309" s="30" t="s">
        <v>68</v>
      </c>
      <c r="C309" s="67">
        <v>701</v>
      </c>
      <c r="D309" s="68" t="s">
        <v>39</v>
      </c>
      <c r="E309" s="69">
        <v>0</v>
      </c>
      <c r="F309" s="90">
        <v>0</v>
      </c>
      <c r="G309" s="90">
        <v>0</v>
      </c>
    </row>
    <row r="310" spans="1:9" ht="63.75" hidden="1" x14ac:dyDescent="0.2">
      <c r="A310" s="54">
        <v>0</v>
      </c>
      <c r="B310" s="30" t="s">
        <v>68</v>
      </c>
      <c r="C310" s="67">
        <v>701</v>
      </c>
      <c r="D310" s="68" t="s">
        <v>39</v>
      </c>
      <c r="E310" s="69">
        <v>0</v>
      </c>
      <c r="F310" s="90">
        <v>0</v>
      </c>
      <c r="G310" s="90">
        <v>0</v>
      </c>
    </row>
    <row r="311" spans="1:9" ht="63.75" hidden="1" x14ac:dyDescent="0.2">
      <c r="A311" s="54">
        <v>0</v>
      </c>
      <c r="B311" s="30" t="s">
        <v>68</v>
      </c>
      <c r="C311" s="67">
        <v>701</v>
      </c>
      <c r="D311" s="68" t="s">
        <v>39</v>
      </c>
      <c r="E311" s="69">
        <v>0</v>
      </c>
      <c r="F311" s="90">
        <v>0</v>
      </c>
      <c r="G311" s="90">
        <v>0</v>
      </c>
    </row>
    <row r="312" spans="1:9" ht="63.75" hidden="1" x14ac:dyDescent="0.2">
      <c r="A312" s="54">
        <v>0</v>
      </c>
      <c r="B312" s="30" t="s">
        <v>68</v>
      </c>
      <c r="C312" s="67">
        <v>701</v>
      </c>
      <c r="D312" s="68" t="s">
        <v>39</v>
      </c>
      <c r="E312" s="69">
        <v>0</v>
      </c>
      <c r="F312" s="90">
        <v>0</v>
      </c>
      <c r="G312" s="90">
        <v>0</v>
      </c>
    </row>
    <row r="313" spans="1:9" ht="37.5" customHeight="1" x14ac:dyDescent="0.2">
      <c r="A313" s="54">
        <v>0</v>
      </c>
      <c r="B313" s="30" t="s">
        <v>69</v>
      </c>
      <c r="C313" s="67">
        <v>701</v>
      </c>
      <c r="D313" s="68" t="s">
        <v>38</v>
      </c>
      <c r="E313" s="69">
        <v>600</v>
      </c>
      <c r="F313" s="90">
        <f>F314</f>
        <v>8066.7179999999998</v>
      </c>
      <c r="G313" s="90">
        <v>0</v>
      </c>
    </row>
    <row r="314" spans="1:9" x14ac:dyDescent="0.2">
      <c r="A314" s="54">
        <v>0</v>
      </c>
      <c r="B314" s="30" t="s">
        <v>70</v>
      </c>
      <c r="C314" s="67">
        <v>701</v>
      </c>
      <c r="D314" s="68" t="s">
        <v>38</v>
      </c>
      <c r="E314" s="69">
        <v>620</v>
      </c>
      <c r="F314" s="90">
        <v>8066.7179999999998</v>
      </c>
      <c r="G314" s="90">
        <v>0</v>
      </c>
    </row>
    <row r="315" spans="1:9" ht="51.75" customHeight="1" x14ac:dyDescent="0.2">
      <c r="A315" s="54"/>
      <c r="B315" s="30" t="s">
        <v>200</v>
      </c>
      <c r="C315" s="67">
        <v>701</v>
      </c>
      <c r="D315" s="68">
        <v>4100000000</v>
      </c>
      <c r="E315" s="69"/>
      <c r="F315" s="90">
        <f>F316</f>
        <v>24.216000000000001</v>
      </c>
      <c r="G315" s="90"/>
    </row>
    <row r="316" spans="1:9" ht="38.25" x14ac:dyDescent="0.2">
      <c r="A316" s="54"/>
      <c r="B316" s="30" t="s">
        <v>69</v>
      </c>
      <c r="C316" s="67">
        <v>701</v>
      </c>
      <c r="D316" s="68">
        <v>4100000000</v>
      </c>
      <c r="E316" s="69">
        <v>600</v>
      </c>
      <c r="F316" s="90">
        <f>F317</f>
        <v>24.216000000000001</v>
      </c>
      <c r="G316" s="90"/>
    </row>
    <row r="317" spans="1:9" ht="18.399999999999999" customHeight="1" x14ac:dyDescent="0.2">
      <c r="A317" s="54"/>
      <c r="B317" s="30" t="s">
        <v>70</v>
      </c>
      <c r="C317" s="67">
        <v>701</v>
      </c>
      <c r="D317" s="68">
        <v>4100000000</v>
      </c>
      <c r="E317" s="69">
        <v>620</v>
      </c>
      <c r="F317" s="90">
        <v>24.216000000000001</v>
      </c>
      <c r="G317" s="90"/>
    </row>
    <row r="318" spans="1:9" ht="51" hidden="1" x14ac:dyDescent="0.2">
      <c r="A318" s="54"/>
      <c r="B318" s="30" t="s">
        <v>177</v>
      </c>
      <c r="C318" s="67">
        <v>701</v>
      </c>
      <c r="D318" s="68">
        <v>4400000000</v>
      </c>
      <c r="E318" s="69"/>
      <c r="F318" s="90">
        <f>F319</f>
        <v>0</v>
      </c>
      <c r="G318" s="90">
        <f>G319</f>
        <v>0</v>
      </c>
    </row>
    <row r="319" spans="1:9" ht="38.25" hidden="1" x14ac:dyDescent="0.2">
      <c r="A319" s="54"/>
      <c r="B319" s="30" t="s">
        <v>133</v>
      </c>
      <c r="C319" s="67">
        <v>701</v>
      </c>
      <c r="D319" s="68">
        <v>4400000000</v>
      </c>
      <c r="E319" s="69">
        <v>400</v>
      </c>
      <c r="F319" s="90">
        <f>F320</f>
        <v>0</v>
      </c>
      <c r="G319" s="90">
        <f>G320</f>
        <v>0</v>
      </c>
    </row>
    <row r="320" spans="1:9" ht="18.399999999999999" hidden="1" customHeight="1" x14ac:dyDescent="0.2">
      <c r="A320" s="54"/>
      <c r="B320" s="30" t="s">
        <v>134</v>
      </c>
      <c r="C320" s="67">
        <v>701</v>
      </c>
      <c r="D320" s="68">
        <v>4400000000</v>
      </c>
      <c r="E320" s="69">
        <v>410</v>
      </c>
      <c r="F320" s="90"/>
      <c r="G320" s="90"/>
    </row>
    <row r="321" spans="1:10" x14ac:dyDescent="0.2">
      <c r="A321" s="54">
        <v>0</v>
      </c>
      <c r="B321" s="64" t="s">
        <v>54</v>
      </c>
      <c r="C321" s="65">
        <v>702</v>
      </c>
      <c r="D321" s="66">
        <v>0</v>
      </c>
      <c r="E321" s="139">
        <v>0</v>
      </c>
      <c r="F321" s="28">
        <f>F322+F325</f>
        <v>40868.769</v>
      </c>
      <c r="G321" s="28">
        <f>G322+G325</f>
        <v>0</v>
      </c>
    </row>
    <row r="322" spans="1:10" ht="76.5" x14ac:dyDescent="0.2">
      <c r="A322" s="54">
        <v>0</v>
      </c>
      <c r="B322" s="30" t="s">
        <v>199</v>
      </c>
      <c r="C322" s="67">
        <v>702</v>
      </c>
      <c r="D322" s="68" t="s">
        <v>38</v>
      </c>
      <c r="E322" s="69">
        <v>0</v>
      </c>
      <c r="F322" s="90">
        <f>F323</f>
        <v>40823.646000000001</v>
      </c>
      <c r="G322" s="90">
        <f>G323</f>
        <v>0</v>
      </c>
    </row>
    <row r="323" spans="1:10" ht="38.25" x14ac:dyDescent="0.2">
      <c r="A323" s="54">
        <v>0</v>
      </c>
      <c r="B323" s="30" t="s">
        <v>69</v>
      </c>
      <c r="C323" s="67">
        <v>702</v>
      </c>
      <c r="D323" s="68" t="s">
        <v>38</v>
      </c>
      <c r="E323" s="69">
        <v>600</v>
      </c>
      <c r="F323" s="90">
        <f>F324</f>
        <v>40823.646000000001</v>
      </c>
      <c r="G323" s="90">
        <f>G324</f>
        <v>0</v>
      </c>
    </row>
    <row r="324" spans="1:10" s="16" customFormat="1" x14ac:dyDescent="0.2">
      <c r="A324" s="54">
        <v>0</v>
      </c>
      <c r="B324" s="30" t="s">
        <v>70</v>
      </c>
      <c r="C324" s="67">
        <v>702</v>
      </c>
      <c r="D324" s="68" t="s">
        <v>38</v>
      </c>
      <c r="E324" s="69">
        <v>620</v>
      </c>
      <c r="F324" s="90">
        <v>40823.646000000001</v>
      </c>
      <c r="G324" s="90"/>
      <c r="H324" s="105"/>
      <c r="I324" s="15"/>
      <c r="J324"/>
    </row>
    <row r="325" spans="1:10" ht="51" x14ac:dyDescent="0.2">
      <c r="A325" s="54"/>
      <c r="B325" s="30" t="s">
        <v>201</v>
      </c>
      <c r="C325" s="67">
        <v>702</v>
      </c>
      <c r="D325" s="68">
        <v>4100000000</v>
      </c>
      <c r="E325" s="69"/>
      <c r="F325" s="90">
        <f>F326</f>
        <v>45.122999999999998</v>
      </c>
      <c r="G325" s="90"/>
    </row>
    <row r="326" spans="1:10" ht="38.25" x14ac:dyDescent="0.2">
      <c r="A326" s="54"/>
      <c r="B326" s="30" t="s">
        <v>69</v>
      </c>
      <c r="C326" s="67">
        <v>702</v>
      </c>
      <c r="D326" s="68">
        <v>4100000000</v>
      </c>
      <c r="E326" s="69">
        <v>600</v>
      </c>
      <c r="F326" s="90">
        <f>F327</f>
        <v>45.122999999999998</v>
      </c>
      <c r="G326" s="90"/>
    </row>
    <row r="327" spans="1:10" x14ac:dyDescent="0.2">
      <c r="A327" s="54"/>
      <c r="B327" s="30" t="s">
        <v>70</v>
      </c>
      <c r="C327" s="67">
        <v>702</v>
      </c>
      <c r="D327" s="68">
        <v>4100000000</v>
      </c>
      <c r="E327" s="69">
        <v>620</v>
      </c>
      <c r="F327" s="90">
        <v>45.122999999999998</v>
      </c>
      <c r="G327" s="90"/>
    </row>
    <row r="328" spans="1:10" x14ac:dyDescent="0.2">
      <c r="A328" s="138"/>
      <c r="B328" s="64" t="s">
        <v>125</v>
      </c>
      <c r="C328" s="65">
        <v>707</v>
      </c>
      <c r="D328" s="66"/>
      <c r="E328" s="139"/>
      <c r="F328" s="28">
        <f>F329+F331</f>
        <v>2184.4459999999999</v>
      </c>
      <c r="G328" s="28">
        <f>G329+G331</f>
        <v>1984.4459999999999</v>
      </c>
    </row>
    <row r="329" spans="1:10" ht="38.25" x14ac:dyDescent="0.2">
      <c r="A329" s="144"/>
      <c r="B329" s="30" t="s">
        <v>188</v>
      </c>
      <c r="C329" s="67">
        <v>707</v>
      </c>
      <c r="D329" s="68">
        <v>500000000</v>
      </c>
      <c r="E329" s="69"/>
      <c r="F329" s="90">
        <f>F330</f>
        <v>200</v>
      </c>
      <c r="G329" s="90"/>
    </row>
    <row r="330" spans="1:10" ht="38.25" x14ac:dyDescent="0.2">
      <c r="A330" s="144"/>
      <c r="B330" s="30" t="s">
        <v>69</v>
      </c>
      <c r="C330" s="67">
        <v>707</v>
      </c>
      <c r="D330" s="68">
        <v>500000000</v>
      </c>
      <c r="E330" s="69">
        <v>600</v>
      </c>
      <c r="F330" s="90">
        <v>200</v>
      </c>
      <c r="G330" s="90"/>
    </row>
    <row r="331" spans="1:10" ht="76.5" x14ac:dyDescent="0.2">
      <c r="A331" s="54"/>
      <c r="B331" s="30" t="s">
        <v>199</v>
      </c>
      <c r="C331" s="67">
        <v>707</v>
      </c>
      <c r="D331" s="68">
        <v>600000000</v>
      </c>
      <c r="E331" s="69"/>
      <c r="F331" s="90">
        <f>F332</f>
        <v>1984.4459999999999</v>
      </c>
      <c r="G331" s="90">
        <f>G332</f>
        <v>1984.4459999999999</v>
      </c>
    </row>
    <row r="332" spans="1:10" ht="38.25" x14ac:dyDescent="0.2">
      <c r="A332" s="54"/>
      <c r="B332" s="30" t="s">
        <v>69</v>
      </c>
      <c r="C332" s="67">
        <v>707</v>
      </c>
      <c r="D332" s="68">
        <v>600000000</v>
      </c>
      <c r="E332" s="69">
        <v>600</v>
      </c>
      <c r="F332" s="90">
        <v>1984.4459999999999</v>
      </c>
      <c r="G332" s="90">
        <f t="shared" ref="G332" si="13">G333</f>
        <v>1984.4459999999999</v>
      </c>
    </row>
    <row r="333" spans="1:10" ht="18" hidden="1" customHeight="1" x14ac:dyDescent="0.2">
      <c r="A333" s="54"/>
      <c r="B333" s="30" t="s">
        <v>70</v>
      </c>
      <c r="C333" s="67">
        <v>707</v>
      </c>
      <c r="D333" s="68">
        <v>600000000</v>
      </c>
      <c r="E333" s="69">
        <v>620</v>
      </c>
      <c r="F333" s="90">
        <v>1984.4459999999999</v>
      </c>
      <c r="G333" s="90">
        <v>1984.4459999999999</v>
      </c>
    </row>
    <row r="334" spans="1:10" s="48" customFormat="1" ht="0.75" hidden="1" customHeight="1" x14ac:dyDescent="0.2">
      <c r="A334" s="138"/>
      <c r="B334" s="64" t="s">
        <v>81</v>
      </c>
      <c r="C334" s="65">
        <v>801</v>
      </c>
      <c r="D334" s="66"/>
      <c r="E334" s="139"/>
      <c r="F334" s="28">
        <f>F335</f>
        <v>0</v>
      </c>
      <c r="G334" s="28">
        <f>G335</f>
        <v>0</v>
      </c>
      <c r="I334"/>
      <c r="J334"/>
    </row>
    <row r="335" spans="1:10" ht="27" hidden="1" customHeight="1" x14ac:dyDescent="0.2">
      <c r="A335" s="54"/>
      <c r="B335" s="30" t="s">
        <v>64</v>
      </c>
      <c r="C335" s="67">
        <v>801</v>
      </c>
      <c r="D335" s="68">
        <v>9000000000</v>
      </c>
      <c r="E335" s="69"/>
      <c r="F335" s="90">
        <f>F336</f>
        <v>0</v>
      </c>
      <c r="G335" s="90">
        <f>G336</f>
        <v>0</v>
      </c>
      <c r="I335" s="48"/>
      <c r="J335" s="48"/>
    </row>
    <row r="336" spans="1:10" ht="25.5" hidden="1" x14ac:dyDescent="0.2">
      <c r="A336" s="54"/>
      <c r="B336" s="78" t="s">
        <v>157</v>
      </c>
      <c r="C336" s="67">
        <v>801</v>
      </c>
      <c r="D336" s="68">
        <v>9080000000</v>
      </c>
      <c r="E336" s="69"/>
      <c r="F336" s="90">
        <f t="shared" ref="F336:G337" si="14">F337</f>
        <v>0</v>
      </c>
      <c r="G336" s="90">
        <f t="shared" si="14"/>
        <v>0</v>
      </c>
    </row>
    <row r="337" spans="1:9" ht="43.5" hidden="1" customHeight="1" x14ac:dyDescent="0.2">
      <c r="A337" s="54"/>
      <c r="B337" s="30" t="s">
        <v>133</v>
      </c>
      <c r="C337" s="67">
        <v>801</v>
      </c>
      <c r="D337" s="68">
        <v>9080000000</v>
      </c>
      <c r="E337" s="69">
        <v>400</v>
      </c>
      <c r="F337" s="90">
        <f t="shared" si="14"/>
        <v>0</v>
      </c>
      <c r="G337" s="90">
        <f t="shared" si="14"/>
        <v>0</v>
      </c>
    </row>
    <row r="338" spans="1:9" ht="18" hidden="1" customHeight="1" x14ac:dyDescent="0.2">
      <c r="A338" s="54"/>
      <c r="B338" s="30" t="s">
        <v>134</v>
      </c>
      <c r="C338" s="67">
        <v>801</v>
      </c>
      <c r="D338" s="68">
        <v>9080000000</v>
      </c>
      <c r="E338" s="69">
        <v>410</v>
      </c>
      <c r="F338" s="90">
        <v>0</v>
      </c>
      <c r="G338" s="90">
        <v>0</v>
      </c>
      <c r="H338" s="104"/>
    </row>
    <row r="339" spans="1:9" x14ac:dyDescent="0.2">
      <c r="A339" s="138"/>
      <c r="B339" s="64" t="s">
        <v>172</v>
      </c>
      <c r="C339" s="65">
        <v>709</v>
      </c>
      <c r="D339" s="66"/>
      <c r="E339" s="139"/>
      <c r="F339" s="28">
        <f>F340</f>
        <v>27560.852999999999</v>
      </c>
      <c r="G339" s="28">
        <f>G340</f>
        <v>21566.74</v>
      </c>
      <c r="H339" s="104"/>
    </row>
    <row r="340" spans="1:9" ht="76.5" x14ac:dyDescent="0.2">
      <c r="A340" s="54"/>
      <c r="B340" s="30" t="s">
        <v>199</v>
      </c>
      <c r="C340" s="67">
        <v>709</v>
      </c>
      <c r="D340" s="68" t="s">
        <v>38</v>
      </c>
      <c r="E340" s="69"/>
      <c r="F340" s="90">
        <f t="shared" ref="F340:G341" si="15">F341</f>
        <v>27560.852999999999</v>
      </c>
      <c r="G340" s="90">
        <f t="shared" si="15"/>
        <v>21566.74</v>
      </c>
      <c r="H340" s="104"/>
    </row>
    <row r="341" spans="1:9" ht="38.25" x14ac:dyDescent="0.2">
      <c r="A341" s="54"/>
      <c r="B341" s="30" t="s">
        <v>69</v>
      </c>
      <c r="C341" s="67">
        <v>709</v>
      </c>
      <c r="D341" s="68" t="s">
        <v>38</v>
      </c>
      <c r="E341" s="69">
        <v>600</v>
      </c>
      <c r="F341" s="90">
        <f t="shared" si="15"/>
        <v>27560.852999999999</v>
      </c>
      <c r="G341" s="90">
        <f t="shared" si="15"/>
        <v>21566.74</v>
      </c>
      <c r="H341" s="104"/>
    </row>
    <row r="342" spans="1:9" x14ac:dyDescent="0.2">
      <c r="A342" s="54">
        <v>0</v>
      </c>
      <c r="B342" s="30" t="s">
        <v>70</v>
      </c>
      <c r="C342" s="67">
        <v>709</v>
      </c>
      <c r="D342" s="68" t="s">
        <v>38</v>
      </c>
      <c r="E342" s="69">
        <v>620</v>
      </c>
      <c r="F342" s="90">
        <v>27560.852999999999</v>
      </c>
      <c r="G342" s="140">
        <v>21566.74</v>
      </c>
      <c r="H342" s="104"/>
    </row>
    <row r="343" spans="1:9" ht="14.25" customHeight="1" x14ac:dyDescent="0.2">
      <c r="A343" s="54">
        <v>0</v>
      </c>
      <c r="B343" s="64" t="s">
        <v>111</v>
      </c>
      <c r="C343" s="65">
        <v>1001</v>
      </c>
      <c r="D343" s="66"/>
      <c r="E343" s="139">
        <v>0</v>
      </c>
      <c r="F343" s="28">
        <f>F344</f>
        <v>3041.5439999999999</v>
      </c>
      <c r="G343" s="28">
        <v>0</v>
      </c>
      <c r="I343" s="34"/>
    </row>
    <row r="344" spans="1:9" ht="63.75" x14ac:dyDescent="0.2">
      <c r="A344" s="54">
        <v>0</v>
      </c>
      <c r="B344" s="30" t="s">
        <v>193</v>
      </c>
      <c r="C344" s="67">
        <v>1001</v>
      </c>
      <c r="D344" s="68">
        <v>1800000000</v>
      </c>
      <c r="E344" s="69">
        <v>0</v>
      </c>
      <c r="F344" s="90">
        <f>F345</f>
        <v>3041.5439999999999</v>
      </c>
      <c r="G344" s="90">
        <v>0</v>
      </c>
    </row>
    <row r="345" spans="1:9" ht="25.5" customHeight="1" x14ac:dyDescent="0.2">
      <c r="A345" s="54">
        <v>0</v>
      </c>
      <c r="B345" s="30" t="s">
        <v>85</v>
      </c>
      <c r="C345" s="67">
        <v>1001</v>
      </c>
      <c r="D345" s="68">
        <v>1800000000</v>
      </c>
      <c r="E345" s="69">
        <v>300</v>
      </c>
      <c r="F345" s="90">
        <f>F346</f>
        <v>3041.5439999999999</v>
      </c>
      <c r="G345" s="90">
        <v>0</v>
      </c>
    </row>
    <row r="346" spans="1:9" ht="25.5" x14ac:dyDescent="0.2">
      <c r="A346" s="54">
        <v>0</v>
      </c>
      <c r="B346" s="30" t="s">
        <v>112</v>
      </c>
      <c r="C346" s="67">
        <v>1001</v>
      </c>
      <c r="D346" s="68">
        <v>1800000000</v>
      </c>
      <c r="E346" s="69">
        <v>310</v>
      </c>
      <c r="F346" s="90">
        <v>3041.5439999999999</v>
      </c>
      <c r="G346" s="90">
        <v>0</v>
      </c>
    </row>
    <row r="347" spans="1:9" x14ac:dyDescent="0.2">
      <c r="A347" s="54">
        <v>0</v>
      </c>
      <c r="B347" s="64" t="s">
        <v>87</v>
      </c>
      <c r="C347" s="65">
        <v>1004</v>
      </c>
      <c r="D347" s="66">
        <v>0</v>
      </c>
      <c r="E347" s="139">
        <v>0</v>
      </c>
      <c r="F347" s="28">
        <f>F348</f>
        <v>6883.64</v>
      </c>
      <c r="G347" s="28">
        <f>G348</f>
        <v>6883.64</v>
      </c>
    </row>
    <row r="348" spans="1:9" ht="38.25" x14ac:dyDescent="0.2">
      <c r="A348" s="54">
        <v>0</v>
      </c>
      <c r="B348" s="30" t="s">
        <v>195</v>
      </c>
      <c r="C348" s="67">
        <v>1004</v>
      </c>
      <c r="D348" s="68" t="s">
        <v>33</v>
      </c>
      <c r="E348" s="69">
        <v>0</v>
      </c>
      <c r="F348" s="90">
        <f>F352</f>
        <v>6883.64</v>
      </c>
      <c r="G348" s="90">
        <f>G352</f>
        <v>6883.64</v>
      </c>
    </row>
    <row r="349" spans="1:9" ht="38.25" hidden="1" x14ac:dyDescent="0.2">
      <c r="A349" s="54">
        <v>0</v>
      </c>
      <c r="B349" s="30" t="s">
        <v>99</v>
      </c>
      <c r="C349" s="67">
        <v>1004</v>
      </c>
      <c r="D349" s="68" t="s">
        <v>33</v>
      </c>
      <c r="E349" s="69">
        <v>0</v>
      </c>
      <c r="F349" s="90">
        <v>0</v>
      </c>
      <c r="G349" s="90">
        <v>0</v>
      </c>
    </row>
    <row r="350" spans="1:9" ht="38.25" hidden="1" x14ac:dyDescent="0.2">
      <c r="A350" s="54">
        <v>0</v>
      </c>
      <c r="B350" s="30" t="s">
        <v>99</v>
      </c>
      <c r="C350" s="67">
        <v>1004</v>
      </c>
      <c r="D350" s="68" t="s">
        <v>33</v>
      </c>
      <c r="E350" s="69">
        <v>0</v>
      </c>
      <c r="F350" s="90">
        <v>0</v>
      </c>
      <c r="G350" s="90">
        <v>0</v>
      </c>
    </row>
    <row r="351" spans="1:9" ht="51" hidden="1" x14ac:dyDescent="0.2">
      <c r="A351" s="54">
        <v>0</v>
      </c>
      <c r="B351" s="30" t="s">
        <v>126</v>
      </c>
      <c r="C351" s="67">
        <v>1004</v>
      </c>
      <c r="D351" s="68" t="s">
        <v>40</v>
      </c>
      <c r="E351" s="69">
        <v>0</v>
      </c>
      <c r="F351" s="90">
        <v>0</v>
      </c>
      <c r="G351" s="90">
        <v>1</v>
      </c>
    </row>
    <row r="352" spans="1:9" ht="29.25" customHeight="1" x14ac:dyDescent="0.2">
      <c r="A352" s="54">
        <v>0</v>
      </c>
      <c r="B352" s="30" t="s">
        <v>48</v>
      </c>
      <c r="C352" s="67">
        <v>1004</v>
      </c>
      <c r="D352" s="68" t="s">
        <v>33</v>
      </c>
      <c r="E352" s="69">
        <v>200</v>
      </c>
      <c r="F352" s="90">
        <f>F353</f>
        <v>6883.64</v>
      </c>
      <c r="G352" s="90">
        <f>G353</f>
        <v>6883.64</v>
      </c>
    </row>
    <row r="353" spans="1:10" s="16" customFormat="1" ht="38.25" x14ac:dyDescent="0.2">
      <c r="A353" s="54">
        <v>0</v>
      </c>
      <c r="B353" s="30" t="s">
        <v>49</v>
      </c>
      <c r="C353" s="67">
        <v>1004</v>
      </c>
      <c r="D353" s="68" t="s">
        <v>33</v>
      </c>
      <c r="E353" s="69">
        <v>240</v>
      </c>
      <c r="F353" s="90">
        <v>6883.64</v>
      </c>
      <c r="G353" s="90">
        <v>6883.64</v>
      </c>
      <c r="H353" s="105"/>
      <c r="I353"/>
      <c r="J353"/>
    </row>
    <row r="354" spans="1:10" hidden="1" x14ac:dyDescent="0.2">
      <c r="A354" s="138"/>
      <c r="B354" s="64" t="s">
        <v>92</v>
      </c>
      <c r="C354" s="65" t="s">
        <v>28</v>
      </c>
      <c r="D354" s="66"/>
      <c r="E354" s="139"/>
      <c r="F354" s="28"/>
      <c r="G354" s="28"/>
      <c r="I354" s="16"/>
      <c r="J354" s="16"/>
    </row>
    <row r="355" spans="1:10" hidden="1" x14ac:dyDescent="0.2">
      <c r="A355" s="138"/>
      <c r="B355" s="64" t="s">
        <v>93</v>
      </c>
      <c r="C355" s="65">
        <v>1101</v>
      </c>
      <c r="D355" s="66"/>
      <c r="E355" s="139"/>
      <c r="F355" s="28"/>
      <c r="G355" s="28"/>
    </row>
    <row r="356" spans="1:10" x14ac:dyDescent="0.2">
      <c r="A356" s="54">
        <v>0</v>
      </c>
      <c r="B356" s="64" t="s">
        <v>114</v>
      </c>
      <c r="C356" s="65">
        <v>1202</v>
      </c>
      <c r="D356" s="66">
        <v>0</v>
      </c>
      <c r="E356" s="139">
        <v>0</v>
      </c>
      <c r="F356" s="28">
        <f>F357</f>
        <v>2813.0940000000001</v>
      </c>
      <c r="G356" s="28">
        <f>G357</f>
        <v>0</v>
      </c>
      <c r="I356" s="16"/>
      <c r="J356" s="16"/>
    </row>
    <row r="357" spans="1:10" ht="38.25" x14ac:dyDescent="0.2">
      <c r="A357" s="54">
        <v>0</v>
      </c>
      <c r="B357" s="30" t="s">
        <v>202</v>
      </c>
      <c r="C357" s="67">
        <v>1202</v>
      </c>
      <c r="D357" s="68" t="s">
        <v>41</v>
      </c>
      <c r="E357" s="69">
        <v>0</v>
      </c>
      <c r="F357" s="90">
        <f>F358</f>
        <v>2813.0940000000001</v>
      </c>
      <c r="G357" s="90">
        <v>0</v>
      </c>
    </row>
    <row r="358" spans="1:10" ht="41.25" customHeight="1" x14ac:dyDescent="0.2">
      <c r="A358" s="54">
        <v>0</v>
      </c>
      <c r="B358" s="30" t="s">
        <v>69</v>
      </c>
      <c r="C358" s="67">
        <v>1202</v>
      </c>
      <c r="D358" s="68" t="s">
        <v>41</v>
      </c>
      <c r="E358" s="69">
        <v>600</v>
      </c>
      <c r="F358" s="90">
        <f>F359</f>
        <v>2813.0940000000001</v>
      </c>
      <c r="G358" s="90">
        <v>0</v>
      </c>
    </row>
    <row r="359" spans="1:10" x14ac:dyDescent="0.2">
      <c r="A359" s="54">
        <v>0</v>
      </c>
      <c r="B359" s="30" t="s">
        <v>70</v>
      </c>
      <c r="C359" s="67">
        <v>1202</v>
      </c>
      <c r="D359" s="68" t="s">
        <v>41</v>
      </c>
      <c r="E359" s="69">
        <v>620</v>
      </c>
      <c r="F359" s="90">
        <v>2813.0940000000001</v>
      </c>
      <c r="G359" s="90">
        <v>0</v>
      </c>
    </row>
    <row r="360" spans="1:10" ht="25.5" x14ac:dyDescent="0.2">
      <c r="A360" s="61">
        <v>978</v>
      </c>
      <c r="B360" s="79" t="s">
        <v>173</v>
      </c>
      <c r="C360" s="80"/>
      <c r="D360" s="139"/>
      <c r="E360" s="139"/>
      <c r="F360" s="28">
        <f>F361</f>
        <v>1604.1479999999999</v>
      </c>
      <c r="G360" s="28">
        <f>G361</f>
        <v>0</v>
      </c>
    </row>
    <row r="361" spans="1:10" ht="38.25" x14ac:dyDescent="0.2">
      <c r="A361" s="61"/>
      <c r="B361" s="64" t="s">
        <v>52</v>
      </c>
      <c r="C361" s="80">
        <v>106</v>
      </c>
      <c r="D361" s="139"/>
      <c r="E361" s="139"/>
      <c r="F361" s="95">
        <f>F362</f>
        <v>1604.1479999999999</v>
      </c>
      <c r="G361" s="95">
        <f>G362</f>
        <v>0</v>
      </c>
    </row>
    <row r="362" spans="1:10" ht="55.5" customHeight="1" x14ac:dyDescent="0.2">
      <c r="A362" s="61"/>
      <c r="B362" s="30" t="s">
        <v>203</v>
      </c>
      <c r="C362" s="81">
        <v>106</v>
      </c>
      <c r="D362" s="69">
        <v>4900000000</v>
      </c>
      <c r="E362" s="69"/>
      <c r="F362" s="111">
        <f>F363+F365+F367</f>
        <v>1604.1479999999999</v>
      </c>
      <c r="G362" s="96">
        <f>G363+G365</f>
        <v>0</v>
      </c>
    </row>
    <row r="363" spans="1:10" ht="63.75" x14ac:dyDescent="0.2">
      <c r="A363" s="61"/>
      <c r="B363" s="30" t="s">
        <v>46</v>
      </c>
      <c r="C363" s="81">
        <v>106</v>
      </c>
      <c r="D363" s="69">
        <v>4900000000</v>
      </c>
      <c r="E363" s="69">
        <v>100</v>
      </c>
      <c r="F363" s="90">
        <f>F364</f>
        <v>1584.1479999999999</v>
      </c>
      <c r="G363" s="96"/>
    </row>
    <row r="364" spans="1:10" ht="25.5" x14ac:dyDescent="0.2">
      <c r="A364" s="61"/>
      <c r="B364" s="30" t="s">
        <v>47</v>
      </c>
      <c r="C364" s="81">
        <v>106</v>
      </c>
      <c r="D364" s="69">
        <v>4900000000</v>
      </c>
      <c r="E364" s="69">
        <v>120</v>
      </c>
      <c r="F364" s="90">
        <v>1584.1479999999999</v>
      </c>
      <c r="G364" s="92"/>
    </row>
    <row r="365" spans="1:10" ht="25.5" x14ac:dyDescent="0.2">
      <c r="A365" s="61"/>
      <c r="B365" s="30" t="s">
        <v>48</v>
      </c>
      <c r="C365" s="81">
        <v>106</v>
      </c>
      <c r="D365" s="69">
        <v>4900000000</v>
      </c>
      <c r="E365" s="69">
        <v>200</v>
      </c>
      <c r="F365" s="90">
        <f>F366</f>
        <v>20</v>
      </c>
      <c r="G365" s="92"/>
    </row>
    <row r="366" spans="1:10" ht="38.25" x14ac:dyDescent="0.2">
      <c r="A366" s="61"/>
      <c r="B366" s="30" t="s">
        <v>49</v>
      </c>
      <c r="C366" s="81">
        <v>106</v>
      </c>
      <c r="D366" s="69">
        <v>4900000000</v>
      </c>
      <c r="E366" s="69">
        <v>240</v>
      </c>
      <c r="F366" s="90">
        <v>20</v>
      </c>
      <c r="G366" s="92"/>
    </row>
    <row r="367" spans="1:10" hidden="1" x14ac:dyDescent="0.2">
      <c r="A367" s="83"/>
      <c r="B367" s="30" t="s">
        <v>50</v>
      </c>
      <c r="C367" s="81">
        <v>106</v>
      </c>
      <c r="D367" s="69">
        <v>4900000000</v>
      </c>
      <c r="E367" s="84">
        <v>800</v>
      </c>
      <c r="F367" s="90">
        <f>F368</f>
        <v>0</v>
      </c>
      <c r="G367" s="92"/>
    </row>
    <row r="368" spans="1:10" hidden="1" x14ac:dyDescent="0.2">
      <c r="A368" s="83"/>
      <c r="B368" s="30" t="s">
        <v>51</v>
      </c>
      <c r="C368" s="81">
        <v>106</v>
      </c>
      <c r="D368" s="69">
        <v>4900000000</v>
      </c>
      <c r="E368" s="84">
        <v>850</v>
      </c>
      <c r="F368" s="90"/>
      <c r="G368" s="92"/>
    </row>
    <row r="369" spans="1:8" ht="12.75" customHeight="1" x14ac:dyDescent="0.2">
      <c r="A369" s="157" t="s">
        <v>8</v>
      </c>
      <c r="B369" s="158"/>
      <c r="C369" s="158"/>
      <c r="D369" s="158"/>
      <c r="E369" s="159"/>
      <c r="F369" s="95">
        <f>F15+F59+F157+F360</f>
        <v>385855.1069999999</v>
      </c>
      <c r="G369" s="95">
        <f>G15+G59+G157+G361</f>
        <v>119077.79300000001</v>
      </c>
      <c r="H369" s="97" t="s">
        <v>219</v>
      </c>
    </row>
    <row r="370" spans="1:8" hidden="1" x14ac:dyDescent="0.2">
      <c r="A370" s="54">
        <v>0</v>
      </c>
      <c r="B370" s="30" t="s">
        <v>115</v>
      </c>
      <c r="C370" s="67">
        <v>0</v>
      </c>
      <c r="D370" s="68">
        <v>0</v>
      </c>
      <c r="E370" s="69">
        <v>0</v>
      </c>
      <c r="F370" s="90">
        <v>0</v>
      </c>
      <c r="G370" s="90">
        <v>0</v>
      </c>
    </row>
    <row r="371" spans="1:8" hidden="1" x14ac:dyDescent="0.2">
      <c r="A371" s="54">
        <v>0</v>
      </c>
      <c r="B371" s="30" t="s">
        <v>115</v>
      </c>
      <c r="C371" s="67">
        <v>0</v>
      </c>
      <c r="D371" s="68">
        <v>0</v>
      </c>
      <c r="E371" s="69">
        <v>0</v>
      </c>
      <c r="F371" s="90">
        <v>0</v>
      </c>
      <c r="G371" s="90">
        <v>0</v>
      </c>
    </row>
    <row r="372" spans="1:8" hidden="1" x14ac:dyDescent="0.2">
      <c r="A372" s="54">
        <v>0</v>
      </c>
      <c r="B372" s="30" t="s">
        <v>115</v>
      </c>
      <c r="C372" s="67">
        <v>0</v>
      </c>
      <c r="D372" s="68">
        <v>0</v>
      </c>
      <c r="E372" s="69">
        <v>0</v>
      </c>
      <c r="F372" s="90">
        <v>0</v>
      </c>
      <c r="G372" s="90">
        <v>0</v>
      </c>
    </row>
    <row r="373" spans="1:8" hidden="1" x14ac:dyDescent="0.2">
      <c r="A373" s="54">
        <v>0</v>
      </c>
      <c r="B373" s="30" t="s">
        <v>115</v>
      </c>
      <c r="C373" s="67">
        <v>0</v>
      </c>
      <c r="D373" s="68">
        <v>0</v>
      </c>
      <c r="E373" s="69">
        <v>0</v>
      </c>
      <c r="F373" s="90">
        <v>0</v>
      </c>
      <c r="G373" s="90">
        <v>0</v>
      </c>
    </row>
    <row r="374" spans="1:8" hidden="1" x14ac:dyDescent="0.2">
      <c r="A374" s="54">
        <v>0</v>
      </c>
      <c r="B374" s="30" t="s">
        <v>115</v>
      </c>
      <c r="C374" s="67">
        <v>0</v>
      </c>
      <c r="D374" s="68">
        <v>0</v>
      </c>
      <c r="E374" s="69">
        <v>0</v>
      </c>
      <c r="F374" s="90">
        <v>0</v>
      </c>
      <c r="G374" s="90">
        <v>0</v>
      </c>
    </row>
    <row r="375" spans="1:8" hidden="1" x14ac:dyDescent="0.2">
      <c r="A375" s="54">
        <v>0</v>
      </c>
      <c r="B375" s="30" t="s">
        <v>115</v>
      </c>
      <c r="C375" s="67">
        <v>0</v>
      </c>
      <c r="D375" s="68">
        <v>0</v>
      </c>
      <c r="E375" s="69">
        <v>0</v>
      </c>
      <c r="F375" s="90">
        <v>0</v>
      </c>
      <c r="G375" s="90">
        <v>0</v>
      </c>
    </row>
    <row r="376" spans="1:8" hidden="1" x14ac:dyDescent="0.2">
      <c r="A376" s="54">
        <v>0</v>
      </c>
      <c r="B376" s="30" t="s">
        <v>115</v>
      </c>
      <c r="C376" s="67">
        <v>0</v>
      </c>
      <c r="D376" s="68">
        <v>0</v>
      </c>
      <c r="E376" s="69">
        <v>0</v>
      </c>
      <c r="F376" s="90">
        <v>0</v>
      </c>
      <c r="G376" s="90">
        <v>0</v>
      </c>
    </row>
    <row r="377" spans="1:8" hidden="1" x14ac:dyDescent="0.2">
      <c r="A377" s="54">
        <v>0</v>
      </c>
      <c r="B377" s="30" t="s">
        <v>115</v>
      </c>
      <c r="C377" s="67">
        <v>0</v>
      </c>
      <c r="D377" s="68">
        <v>0</v>
      </c>
      <c r="E377" s="69">
        <v>0</v>
      </c>
      <c r="F377" s="90">
        <v>0</v>
      </c>
      <c r="G377" s="90">
        <v>0</v>
      </c>
    </row>
    <row r="378" spans="1:8" hidden="1" x14ac:dyDescent="0.2">
      <c r="A378" s="54">
        <v>0</v>
      </c>
      <c r="B378" s="30" t="s">
        <v>115</v>
      </c>
      <c r="C378" s="67">
        <v>0</v>
      </c>
      <c r="D378" s="68">
        <v>0</v>
      </c>
      <c r="E378" s="69">
        <v>0</v>
      </c>
      <c r="F378" s="90">
        <v>0</v>
      </c>
      <c r="G378" s="90">
        <v>0</v>
      </c>
    </row>
    <row r="379" spans="1:8" hidden="1" x14ac:dyDescent="0.2">
      <c r="A379" s="54">
        <v>0</v>
      </c>
      <c r="B379" s="30" t="s">
        <v>115</v>
      </c>
      <c r="C379" s="67">
        <v>0</v>
      </c>
      <c r="D379" s="68">
        <v>0</v>
      </c>
      <c r="E379" s="91">
        <v>0</v>
      </c>
      <c r="F379" s="98">
        <v>0</v>
      </c>
      <c r="G379" s="98">
        <v>0</v>
      </c>
    </row>
    <row r="380" spans="1:8" x14ac:dyDescent="0.2">
      <c r="E380" s="114"/>
      <c r="F380" s="29"/>
      <c r="G380" s="102"/>
    </row>
    <row r="381" spans="1:8" x14ac:dyDescent="0.2">
      <c r="E381" s="114"/>
      <c r="F381" s="103">
        <v>365841.34600000002</v>
      </c>
      <c r="G381" s="103">
        <v>119078.18700000001</v>
      </c>
    </row>
    <row r="382" spans="1:8" x14ac:dyDescent="0.2">
      <c r="F382" s="104">
        <f>F381-F369</f>
        <v>-20013.760999999882</v>
      </c>
      <c r="G382" s="104">
        <f>G381-G369</f>
        <v>0.39400000000023283</v>
      </c>
    </row>
    <row r="383" spans="1:8" x14ac:dyDescent="0.2">
      <c r="F383" s="104"/>
    </row>
    <row r="384" spans="1:8" x14ac:dyDescent="0.2">
      <c r="F384" s="103">
        <v>385855.10700000002</v>
      </c>
    </row>
    <row r="385" spans="6:7" x14ac:dyDescent="0.2">
      <c r="F385" s="104"/>
      <c r="G385" s="104"/>
    </row>
    <row r="386" spans="6:7" x14ac:dyDescent="0.2">
      <c r="F386" s="104">
        <f>F369-F384</f>
        <v>0</v>
      </c>
    </row>
    <row r="387" spans="6:7" x14ac:dyDescent="0.2">
      <c r="F387" s="104"/>
    </row>
  </sheetData>
  <dataConsolidate link="1"/>
  <mergeCells count="14">
    <mergeCell ref="A6:G6"/>
    <mergeCell ref="A9:G9"/>
    <mergeCell ref="F11:G12"/>
    <mergeCell ref="A369:E369"/>
    <mergeCell ref="A11:A13"/>
    <mergeCell ref="B11:B13"/>
    <mergeCell ref="C11:C13"/>
    <mergeCell ref="D11:D13"/>
    <mergeCell ref="E11:E13"/>
    <mergeCell ref="A1:G1"/>
    <mergeCell ref="A2:G2"/>
    <mergeCell ref="A3:G3"/>
    <mergeCell ref="A4:G4"/>
    <mergeCell ref="A5:G5"/>
  </mergeCells>
  <pageMargins left="0.47244094488188981" right="0.19685039370078741" top="0.59055118110236227" bottom="0.43307086614173229" header="0" footer="0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22"/>
  <sheetViews>
    <sheetView showZeros="0" view="pageBreakPreview" topLeftCell="A18" zoomScaleNormal="100" zoomScaleSheetLayoutView="100" workbookViewId="0">
      <selection activeCell="C39" sqref="C39:D39"/>
    </sheetView>
  </sheetViews>
  <sheetFormatPr defaultColWidth="9.140625" defaultRowHeight="12.75" x14ac:dyDescent="0.2"/>
  <cols>
    <col min="1" max="1" width="6.140625" style="123" bestFit="1" customWidth="1"/>
    <col min="2" max="2" width="71.28515625" style="124" customWidth="1"/>
    <col min="3" max="3" width="11.140625" style="108" customWidth="1"/>
    <col min="4" max="4" width="11" style="27" customWidth="1"/>
    <col min="5" max="5" width="2" style="32" customWidth="1"/>
    <col min="6" max="16384" width="9.140625" style="6"/>
  </cols>
  <sheetData>
    <row r="1" spans="1:9" x14ac:dyDescent="0.2">
      <c r="A1" s="163" t="s">
        <v>221</v>
      </c>
      <c r="B1" s="163"/>
      <c r="C1" s="163"/>
      <c r="D1" s="163"/>
      <c r="E1" s="163"/>
    </row>
    <row r="2" spans="1:9" s="1" customFormat="1" ht="14.25" x14ac:dyDescent="0.2">
      <c r="A2" s="20"/>
      <c r="B2" s="3"/>
      <c r="C2" s="21"/>
      <c r="D2" s="22" t="s">
        <v>220</v>
      </c>
    </row>
    <row r="3" spans="1:9" s="1" customFormat="1" ht="14.25" x14ac:dyDescent="0.2">
      <c r="A3" s="20"/>
      <c r="B3" s="3"/>
      <c r="C3" s="21"/>
      <c r="D3" s="22" t="s">
        <v>0</v>
      </c>
    </row>
    <row r="4" spans="1:9" s="1" customFormat="1" ht="14.25" x14ac:dyDescent="0.2">
      <c r="A4" s="20"/>
      <c r="B4" s="3"/>
      <c r="C4" s="21"/>
      <c r="D4" s="22" t="s">
        <v>120</v>
      </c>
    </row>
    <row r="5" spans="1:9" s="1" customFormat="1" ht="14.25" x14ac:dyDescent="0.2">
      <c r="A5" s="20"/>
      <c r="B5" s="3"/>
      <c r="C5" s="21"/>
      <c r="D5" s="22" t="s">
        <v>121</v>
      </c>
    </row>
    <row r="6" spans="1:9" s="1" customFormat="1" ht="14.25" x14ac:dyDescent="0.2">
      <c r="A6" s="20"/>
      <c r="B6" s="3"/>
      <c r="C6" s="21"/>
      <c r="D6" s="22" t="s">
        <v>208</v>
      </c>
    </row>
    <row r="7" spans="1:9" s="1" customFormat="1" ht="6.75" customHeight="1" x14ac:dyDescent="0.2">
      <c r="A7" s="20"/>
      <c r="B7" s="3"/>
      <c r="C7" s="21"/>
      <c r="D7" s="22"/>
    </row>
    <row r="8" spans="1:9" s="1" customFormat="1" ht="11.25" hidden="1" customHeight="1" x14ac:dyDescent="0.2">
      <c r="A8" s="115" t="s">
        <v>118</v>
      </c>
      <c r="B8" s="116" t="s">
        <v>9</v>
      </c>
      <c r="C8" s="117">
        <v>0</v>
      </c>
      <c r="D8" s="117">
        <v>0</v>
      </c>
    </row>
    <row r="9" spans="1:9" s="1" customFormat="1" ht="29.25" customHeight="1" x14ac:dyDescent="0.2">
      <c r="A9" s="166" t="s">
        <v>211</v>
      </c>
      <c r="B9" s="166"/>
      <c r="C9" s="166"/>
      <c r="D9" s="166"/>
    </row>
    <row r="10" spans="1:9" s="1" customFormat="1" ht="3.75" customHeight="1" x14ac:dyDescent="0.2">
      <c r="A10" s="118"/>
      <c r="B10" s="119"/>
      <c r="C10" s="82"/>
      <c r="D10" s="118"/>
    </row>
    <row r="11" spans="1:9" s="1" customFormat="1" ht="5.25" customHeight="1" x14ac:dyDescent="0.2">
      <c r="A11" s="162" t="s">
        <v>3</v>
      </c>
      <c r="B11" s="167" t="s">
        <v>162</v>
      </c>
      <c r="C11" s="168" t="s">
        <v>160</v>
      </c>
      <c r="D11" s="169"/>
    </row>
    <row r="12" spans="1:9" s="4" customFormat="1" ht="6.6" customHeight="1" x14ac:dyDescent="0.2">
      <c r="A12" s="162"/>
      <c r="B12" s="167"/>
      <c r="C12" s="170"/>
      <c r="D12" s="171"/>
      <c r="E12" s="119"/>
    </row>
    <row r="13" spans="1:9" s="1" customFormat="1" ht="150" customHeight="1" x14ac:dyDescent="0.2">
      <c r="A13" s="162"/>
      <c r="B13" s="167"/>
      <c r="C13" s="120" t="s">
        <v>6</v>
      </c>
      <c r="D13" s="120" t="s">
        <v>175</v>
      </c>
    </row>
    <row r="14" spans="1:9" customFormat="1" ht="19.5" customHeight="1" x14ac:dyDescent="0.2">
      <c r="A14" s="65" t="s">
        <v>11</v>
      </c>
      <c r="B14" s="121" t="s">
        <v>42</v>
      </c>
      <c r="C14" s="28">
        <f>C15+C16+C17+C18+C20+C21</f>
        <v>97077.883999999991</v>
      </c>
      <c r="D14" s="28">
        <f>D15+D16+D17+D18+D20+D21</f>
        <v>5872.4809999999998</v>
      </c>
      <c r="E14" s="5"/>
    </row>
    <row r="15" spans="1:9" s="1" customFormat="1" ht="25.5" x14ac:dyDescent="0.2">
      <c r="A15" s="67">
        <v>102</v>
      </c>
      <c r="B15" s="52" t="s">
        <v>94</v>
      </c>
      <c r="C15" s="90">
        <f>Ведом!F158</f>
        <v>3266.2570000000001</v>
      </c>
      <c r="D15" s="90">
        <f>Ведом!G158</f>
        <v>0</v>
      </c>
      <c r="E15" s="5"/>
      <c r="F15" s="32"/>
      <c r="G15" s="32"/>
      <c r="H15" s="32"/>
      <c r="I15" s="32"/>
    </row>
    <row r="16" spans="1:9" s="32" customFormat="1" ht="36.75" customHeight="1" x14ac:dyDescent="0.2">
      <c r="A16" s="67">
        <v>104</v>
      </c>
      <c r="B16" s="52" t="s">
        <v>43</v>
      </c>
      <c r="C16" s="90">
        <f>Ведом!F162+Ведом!F16</f>
        <v>22083.571999999996</v>
      </c>
      <c r="D16" s="90">
        <f>Ведом!G16+Ведом!G162</f>
        <v>1018.386</v>
      </c>
      <c r="E16" s="5"/>
    </row>
    <row r="17" spans="1:5" s="32" customFormat="1" x14ac:dyDescent="0.2">
      <c r="A17" s="67">
        <v>105</v>
      </c>
      <c r="B17" s="52" t="s">
        <v>161</v>
      </c>
      <c r="C17" s="90">
        <f>Ведом!F187</f>
        <v>5.5970000000000004</v>
      </c>
      <c r="D17" s="90">
        <f>Ведом!G187</f>
        <v>5.5970000000000004</v>
      </c>
      <c r="E17" s="5"/>
    </row>
    <row r="18" spans="1:5" s="32" customFormat="1" ht="25.5" x14ac:dyDescent="0.2">
      <c r="A18" s="67">
        <v>106</v>
      </c>
      <c r="B18" s="52" t="s">
        <v>52</v>
      </c>
      <c r="C18" s="90">
        <f>Ведом!F26+Ведом!F361</f>
        <v>17857.004000000001</v>
      </c>
      <c r="D18" s="90">
        <f>Ведом!G26</f>
        <v>0</v>
      </c>
      <c r="E18" s="5"/>
    </row>
    <row r="19" spans="1:5" s="32" customFormat="1" hidden="1" x14ac:dyDescent="0.2">
      <c r="A19" s="67">
        <v>107</v>
      </c>
      <c r="B19" s="52" t="s">
        <v>137</v>
      </c>
      <c r="C19" s="90"/>
      <c r="D19" s="90"/>
      <c r="E19" s="5"/>
    </row>
    <row r="20" spans="1:5" s="32" customFormat="1" x14ac:dyDescent="0.2">
      <c r="A20" s="67">
        <v>111</v>
      </c>
      <c r="B20" s="52" t="s">
        <v>95</v>
      </c>
      <c r="C20" s="90">
        <f>Ведом!F192</f>
        <v>100</v>
      </c>
      <c r="D20" s="90">
        <f>Ведом!G192</f>
        <v>0</v>
      </c>
      <c r="E20" s="5"/>
    </row>
    <row r="21" spans="1:5" s="32" customFormat="1" x14ac:dyDescent="0.2">
      <c r="A21" s="67">
        <v>113</v>
      </c>
      <c r="B21" s="52" t="s">
        <v>66</v>
      </c>
      <c r="C21" s="90">
        <f>Ведом!F60+Ведом!F200+Ведом!F34</f>
        <v>53765.453999999998</v>
      </c>
      <c r="D21" s="90">
        <f>Ведом!G60+Ведом!G200+Ведом!G34</f>
        <v>4848.4979999999996</v>
      </c>
      <c r="E21" s="5"/>
    </row>
    <row r="22" spans="1:5" hidden="1" x14ac:dyDescent="0.2">
      <c r="A22" s="67">
        <v>113</v>
      </c>
      <c r="B22" s="52" t="s">
        <v>64</v>
      </c>
      <c r="C22" s="90">
        <f>C23+C27</f>
        <v>0</v>
      </c>
      <c r="D22" s="90">
        <f>D23+D27</f>
        <v>0</v>
      </c>
      <c r="E22" s="5"/>
    </row>
    <row r="23" spans="1:5" hidden="1" x14ac:dyDescent="0.2">
      <c r="A23" s="67">
        <v>113</v>
      </c>
      <c r="B23" s="52" t="s">
        <v>67</v>
      </c>
      <c r="C23" s="90">
        <f>C24</f>
        <v>0</v>
      </c>
      <c r="D23" s="90"/>
      <c r="E23" s="5"/>
    </row>
    <row r="24" spans="1:5" hidden="1" x14ac:dyDescent="0.2">
      <c r="A24" s="67">
        <v>113</v>
      </c>
      <c r="B24" s="52" t="s">
        <v>100</v>
      </c>
      <c r="C24" s="90">
        <f>C25</f>
        <v>0</v>
      </c>
      <c r="D24" s="90"/>
      <c r="E24" s="5"/>
    </row>
    <row r="25" spans="1:5" ht="25.5" hidden="1" x14ac:dyDescent="0.2">
      <c r="A25" s="67">
        <v>113</v>
      </c>
      <c r="B25" s="52" t="s">
        <v>48</v>
      </c>
      <c r="C25" s="90">
        <f>C26</f>
        <v>0</v>
      </c>
      <c r="D25" s="90"/>
      <c r="E25" s="5"/>
    </row>
    <row r="26" spans="1:5" ht="25.5" hidden="1" x14ac:dyDescent="0.2">
      <c r="A26" s="67">
        <v>113</v>
      </c>
      <c r="B26" s="52" t="s">
        <v>49</v>
      </c>
      <c r="C26" s="90">
        <f>Ведом!F75+Ведом!F239</f>
        <v>0</v>
      </c>
      <c r="D26" s="90"/>
      <c r="E26" s="5"/>
    </row>
    <row r="27" spans="1:5" hidden="1" x14ac:dyDescent="0.2">
      <c r="A27" s="67">
        <v>113</v>
      </c>
      <c r="B27" s="52" t="s">
        <v>59</v>
      </c>
      <c r="C27" s="90">
        <f>C28</f>
        <v>0</v>
      </c>
      <c r="D27" s="90">
        <f>D28</f>
        <v>0</v>
      </c>
      <c r="E27" s="5"/>
    </row>
    <row r="28" spans="1:5" hidden="1" x14ac:dyDescent="0.2">
      <c r="A28" s="67">
        <v>113</v>
      </c>
      <c r="B28" s="52" t="s">
        <v>50</v>
      </c>
      <c r="C28" s="90">
        <f>C29</f>
        <v>0</v>
      </c>
      <c r="D28" s="90">
        <f>D29</f>
        <v>0</v>
      </c>
      <c r="E28" s="5"/>
    </row>
    <row r="29" spans="1:5" hidden="1" x14ac:dyDescent="0.2">
      <c r="A29" s="67">
        <v>113</v>
      </c>
      <c r="B29" s="52" t="s">
        <v>131</v>
      </c>
      <c r="C29" s="90">
        <f>Ведом!F235</f>
        <v>0</v>
      </c>
      <c r="D29" s="90"/>
      <c r="E29" s="5"/>
    </row>
    <row r="30" spans="1:5" x14ac:dyDescent="0.2">
      <c r="A30" s="65" t="s">
        <v>21</v>
      </c>
      <c r="B30" s="121" t="s">
        <v>71</v>
      </c>
      <c r="C30" s="28">
        <f>C31+C32+C33+C34</f>
        <v>20791.774999999998</v>
      </c>
      <c r="D30" s="28">
        <f>D31+D32+D33+D34</f>
        <v>10032.391999999998</v>
      </c>
      <c r="E30" s="5"/>
    </row>
    <row r="31" spans="1:5" s="32" customFormat="1" x14ac:dyDescent="0.2">
      <c r="A31" s="67">
        <v>405</v>
      </c>
      <c r="B31" s="52" t="s">
        <v>101</v>
      </c>
      <c r="C31" s="90">
        <f>Ведом!F246</f>
        <v>13864.248</v>
      </c>
      <c r="D31" s="90">
        <f>Ведом!G246</f>
        <v>9792.5119999999988</v>
      </c>
      <c r="E31" s="5"/>
    </row>
    <row r="32" spans="1:5" s="32" customFormat="1" ht="11.25" customHeight="1" x14ac:dyDescent="0.2">
      <c r="A32" s="67">
        <v>408</v>
      </c>
      <c r="B32" s="52" t="s">
        <v>106</v>
      </c>
      <c r="C32" s="90">
        <f>Ведом!F281</f>
        <v>4212.0320000000002</v>
      </c>
      <c r="D32" s="90">
        <f>Ведом!G281</f>
        <v>0</v>
      </c>
      <c r="E32" s="5"/>
    </row>
    <row r="33" spans="1:5" s="32" customFormat="1" x14ac:dyDescent="0.2">
      <c r="A33" s="67">
        <v>409</v>
      </c>
      <c r="B33" s="52" t="s">
        <v>72</v>
      </c>
      <c r="C33" s="90">
        <f>Ведом!F76</f>
        <v>2420.4949999999999</v>
      </c>
      <c r="D33" s="90">
        <f>Ведом!G76</f>
        <v>0</v>
      </c>
      <c r="E33" s="5"/>
    </row>
    <row r="34" spans="1:5" s="32" customFormat="1" x14ac:dyDescent="0.2">
      <c r="A34" s="67">
        <v>412</v>
      </c>
      <c r="B34" s="52" t="s">
        <v>73</v>
      </c>
      <c r="C34" s="90">
        <f>Ведом!F80+Ведом!F295</f>
        <v>295</v>
      </c>
      <c r="D34" s="90">
        <f>Ведом!G80+Ведом!G295</f>
        <v>239.88</v>
      </c>
      <c r="E34" s="5"/>
    </row>
    <row r="35" spans="1:5" x14ac:dyDescent="0.2">
      <c r="A35" s="65" t="s">
        <v>23</v>
      </c>
      <c r="B35" s="121" t="s">
        <v>75</v>
      </c>
      <c r="C35" s="28">
        <f>C36+C37+C38+C39</f>
        <v>12866.900000000001</v>
      </c>
      <c r="D35" s="28">
        <f>D36+D37+D38+D39</f>
        <v>8000</v>
      </c>
      <c r="E35" s="5"/>
    </row>
    <row r="36" spans="1:5" s="32" customFormat="1" x14ac:dyDescent="0.2">
      <c r="A36" s="67">
        <v>501</v>
      </c>
      <c r="B36" s="52" t="s">
        <v>76</v>
      </c>
      <c r="C36" s="90">
        <f>Ведом!F91</f>
        <v>415.947</v>
      </c>
      <c r="D36" s="90">
        <v>0</v>
      </c>
      <c r="E36" s="5"/>
    </row>
    <row r="37" spans="1:5" s="32" customFormat="1" hidden="1" x14ac:dyDescent="0.2">
      <c r="A37" s="67">
        <v>502</v>
      </c>
      <c r="B37" s="30" t="s">
        <v>136</v>
      </c>
      <c r="C37" s="90"/>
      <c r="D37" s="90"/>
      <c r="E37" s="5"/>
    </row>
    <row r="38" spans="1:5" s="32" customFormat="1" x14ac:dyDescent="0.2">
      <c r="A38" s="67">
        <v>503</v>
      </c>
      <c r="B38" s="52" t="s">
        <v>129</v>
      </c>
      <c r="C38" s="90">
        <f>Ведом!F101</f>
        <v>3923.1480000000001</v>
      </c>
      <c r="D38" s="90">
        <f>Ведом!G101</f>
        <v>0</v>
      </c>
      <c r="E38" s="5"/>
    </row>
    <row r="39" spans="1:5" s="32" customFormat="1" x14ac:dyDescent="0.2">
      <c r="A39" s="67">
        <v>505</v>
      </c>
      <c r="B39" s="52" t="s">
        <v>217</v>
      </c>
      <c r="C39" s="90">
        <f>Ведом!F305</f>
        <v>8527.8050000000003</v>
      </c>
      <c r="D39" s="90">
        <f>Ведом!G305</f>
        <v>8000</v>
      </c>
      <c r="E39" s="5"/>
    </row>
    <row r="40" spans="1:5" s="33" customFormat="1" x14ac:dyDescent="0.2">
      <c r="A40" s="65">
        <v>600</v>
      </c>
      <c r="B40" s="121" t="s">
        <v>181</v>
      </c>
      <c r="C40" s="28">
        <f>C41</f>
        <v>25498.021000000001</v>
      </c>
      <c r="D40" s="28">
        <f>D41</f>
        <v>24151.666000000001</v>
      </c>
      <c r="E40" s="29"/>
    </row>
    <row r="41" spans="1:5" s="33" customFormat="1" x14ac:dyDescent="0.2">
      <c r="A41" s="67">
        <v>605</v>
      </c>
      <c r="B41" s="52" t="s">
        <v>179</v>
      </c>
      <c r="C41" s="90">
        <f>Ведом!F102</f>
        <v>25498.021000000001</v>
      </c>
      <c r="D41" s="90">
        <f>Ведом!G102</f>
        <v>24151.666000000001</v>
      </c>
      <c r="E41" s="29"/>
    </row>
    <row r="42" spans="1:5" x14ac:dyDescent="0.2">
      <c r="A42" s="65" t="s">
        <v>14</v>
      </c>
      <c r="B42" s="121" t="s">
        <v>53</v>
      </c>
      <c r="C42" s="28">
        <f>C43+C51+C52+C53</f>
        <v>82686.706000000006</v>
      </c>
      <c r="D42" s="28">
        <f>D43+D51+D52+D53</f>
        <v>23948.997000000003</v>
      </c>
      <c r="E42" s="5"/>
    </row>
    <row r="43" spans="1:5" s="32" customFormat="1" x14ac:dyDescent="0.2">
      <c r="A43" s="67">
        <v>701</v>
      </c>
      <c r="B43" s="52" t="s">
        <v>108</v>
      </c>
      <c r="C43" s="90">
        <f>Ведом!F306</f>
        <v>8090.9340000000002</v>
      </c>
      <c r="D43" s="90">
        <f>Ведом!G306</f>
        <v>0</v>
      </c>
      <c r="E43" s="5"/>
    </row>
    <row r="44" spans="1:5" s="32" customFormat="1" ht="51" hidden="1" x14ac:dyDescent="0.2">
      <c r="A44" s="67">
        <v>701</v>
      </c>
      <c r="B44" s="52" t="s">
        <v>135</v>
      </c>
      <c r="C44" s="90" t="e">
        <f>C45</f>
        <v>#REF!</v>
      </c>
      <c r="D44" s="90" t="e">
        <f>D45</f>
        <v>#REF!</v>
      </c>
      <c r="E44" s="5"/>
    </row>
    <row r="45" spans="1:5" s="32" customFormat="1" ht="38.25" hidden="1" x14ac:dyDescent="0.2">
      <c r="A45" s="67">
        <v>701</v>
      </c>
      <c r="B45" s="52" t="s">
        <v>79</v>
      </c>
      <c r="C45" s="90" t="e">
        <f>C48</f>
        <v>#REF!</v>
      </c>
      <c r="D45" s="90" t="e">
        <f>D48</f>
        <v>#REF!</v>
      </c>
      <c r="E45" s="5"/>
    </row>
    <row r="46" spans="1:5" s="32" customFormat="1" ht="38.25" hidden="1" x14ac:dyDescent="0.2">
      <c r="A46" s="67">
        <v>701</v>
      </c>
      <c r="B46" s="52" t="s">
        <v>79</v>
      </c>
      <c r="C46" s="90">
        <v>0</v>
      </c>
      <c r="D46" s="90">
        <v>0</v>
      </c>
      <c r="E46" s="5"/>
    </row>
    <row r="47" spans="1:5" s="32" customFormat="1" ht="38.25" hidden="1" x14ac:dyDescent="0.2">
      <c r="A47" s="67">
        <v>701</v>
      </c>
      <c r="B47" s="52" t="s">
        <v>79</v>
      </c>
      <c r="C47" s="90">
        <v>0</v>
      </c>
      <c r="D47" s="90">
        <v>0</v>
      </c>
      <c r="E47" s="5"/>
    </row>
    <row r="48" spans="1:5" s="32" customFormat="1" ht="25.5" hidden="1" x14ac:dyDescent="0.2">
      <c r="A48" s="67">
        <v>701</v>
      </c>
      <c r="B48" s="52" t="s">
        <v>110</v>
      </c>
      <c r="C48" s="90" t="e">
        <f>C49</f>
        <v>#REF!</v>
      </c>
      <c r="D48" s="90" t="e">
        <f>D49</f>
        <v>#REF!</v>
      </c>
      <c r="E48" s="5"/>
    </row>
    <row r="49" spans="1:5" s="32" customFormat="1" ht="25.5" hidden="1" x14ac:dyDescent="0.2">
      <c r="A49" s="67">
        <v>701</v>
      </c>
      <c r="B49" s="52" t="s">
        <v>69</v>
      </c>
      <c r="C49" s="90" t="e">
        <f>C50</f>
        <v>#REF!</v>
      </c>
      <c r="D49" s="90" t="e">
        <f>D50</f>
        <v>#REF!</v>
      </c>
      <c r="E49" s="5"/>
    </row>
    <row r="50" spans="1:5" s="32" customFormat="1" hidden="1" x14ac:dyDescent="0.2">
      <c r="A50" s="67">
        <v>701</v>
      </c>
      <c r="B50" s="52" t="s">
        <v>70</v>
      </c>
      <c r="C50" s="90" t="e">
        <f>Ведом!#REF!</f>
        <v>#REF!</v>
      </c>
      <c r="D50" s="90" t="e">
        <f>Ведом!#REF!</f>
        <v>#REF!</v>
      </c>
      <c r="E50" s="5"/>
    </row>
    <row r="51" spans="1:5" s="32" customFormat="1" x14ac:dyDescent="0.2">
      <c r="A51" s="67">
        <v>702</v>
      </c>
      <c r="B51" s="52" t="s">
        <v>54</v>
      </c>
      <c r="C51" s="90">
        <f>Ведом!F41+Ведом!F321</f>
        <v>40868.769</v>
      </c>
      <c r="D51" s="90">
        <f>Ведом!G41+Ведом!G321</f>
        <v>0</v>
      </c>
      <c r="E51" s="5"/>
    </row>
    <row r="52" spans="1:5" s="32" customFormat="1" ht="14.25" customHeight="1" x14ac:dyDescent="0.2">
      <c r="A52" s="67">
        <v>707</v>
      </c>
      <c r="B52" s="52" t="s">
        <v>125</v>
      </c>
      <c r="C52" s="90">
        <f>Ведом!F106+Ведом!F328</f>
        <v>6166.15</v>
      </c>
      <c r="D52" s="90">
        <f>Ведом!G106+Ведом!G328</f>
        <v>2382.2570000000001</v>
      </c>
      <c r="E52" s="5"/>
    </row>
    <row r="53" spans="1:5" s="32" customFormat="1" x14ac:dyDescent="0.2">
      <c r="A53" s="67">
        <v>709</v>
      </c>
      <c r="B53" s="52" t="s">
        <v>172</v>
      </c>
      <c r="C53" s="90">
        <f>Ведом!F339</f>
        <v>27560.852999999999</v>
      </c>
      <c r="D53" s="90">
        <f>Ведом!G339</f>
        <v>21566.74</v>
      </c>
      <c r="E53" s="5"/>
    </row>
    <row r="54" spans="1:5" x14ac:dyDescent="0.2">
      <c r="A54" s="65" t="s">
        <v>25</v>
      </c>
      <c r="B54" s="121" t="s">
        <v>80</v>
      </c>
      <c r="C54" s="28">
        <f>C55</f>
        <v>46848.777999999998</v>
      </c>
      <c r="D54" s="28">
        <f>D55</f>
        <v>0</v>
      </c>
      <c r="E54" s="5"/>
    </row>
    <row r="55" spans="1:5" s="32" customFormat="1" x14ac:dyDescent="0.2">
      <c r="A55" s="67">
        <v>801</v>
      </c>
      <c r="B55" s="52" t="s">
        <v>81</v>
      </c>
      <c r="C55" s="90">
        <f>Ведом!F110+Ведом!F334</f>
        <v>46848.777999999998</v>
      </c>
      <c r="D55" s="90">
        <f>Ведом!G110+Ведом!G334</f>
        <v>0</v>
      </c>
      <c r="E55" s="5"/>
    </row>
    <row r="56" spans="1:5" x14ac:dyDescent="0.2">
      <c r="A56" s="65" t="s">
        <v>26</v>
      </c>
      <c r="B56" s="121" t="s">
        <v>82</v>
      </c>
      <c r="C56" s="28">
        <f>C57+C58+C59+C87</f>
        <v>50254.012000000002</v>
      </c>
      <c r="D56" s="28">
        <f>D57+D58+D59+D87</f>
        <v>46688.256999999998</v>
      </c>
      <c r="E56" s="5"/>
    </row>
    <row r="57" spans="1:5" s="32" customFormat="1" ht="13.5" customHeight="1" x14ac:dyDescent="0.2">
      <c r="A57" s="67">
        <v>1001</v>
      </c>
      <c r="B57" s="52" t="s">
        <v>111</v>
      </c>
      <c r="C57" s="90">
        <f>Ведом!F343</f>
        <v>3041.5439999999999</v>
      </c>
      <c r="D57" s="90">
        <v>0</v>
      </c>
      <c r="E57" s="5"/>
    </row>
    <row r="58" spans="1:5" s="32" customFormat="1" hidden="1" x14ac:dyDescent="0.2">
      <c r="A58" s="67">
        <v>1003</v>
      </c>
      <c r="B58" s="52" t="s">
        <v>83</v>
      </c>
      <c r="C58" s="90">
        <f>Ведом!F117</f>
        <v>0</v>
      </c>
      <c r="D58" s="90">
        <f>Ведом!G117</f>
        <v>0</v>
      </c>
      <c r="E58" s="5"/>
    </row>
    <row r="59" spans="1:5" s="32" customFormat="1" x14ac:dyDescent="0.2">
      <c r="A59" s="67">
        <v>1004</v>
      </c>
      <c r="B59" s="52" t="s">
        <v>87</v>
      </c>
      <c r="C59" s="90">
        <f>Ведом!F124+Ведом!F347</f>
        <v>47162.468000000001</v>
      </c>
      <c r="D59" s="90">
        <f>Ведом!G124+Ведом!G347</f>
        <v>46688.256999999998</v>
      </c>
      <c r="E59" s="5"/>
    </row>
    <row r="60" spans="1:5" s="32" customFormat="1" hidden="1" x14ac:dyDescent="0.2">
      <c r="A60" s="67">
        <v>1004</v>
      </c>
      <c r="B60" s="52" t="s">
        <v>64</v>
      </c>
      <c r="C60" s="90">
        <v>0</v>
      </c>
      <c r="D60" s="90">
        <v>0</v>
      </c>
      <c r="E60" s="5"/>
    </row>
    <row r="61" spans="1:5" s="32" customFormat="1" hidden="1" x14ac:dyDescent="0.2">
      <c r="A61" s="67">
        <v>1004</v>
      </c>
      <c r="B61" s="52" t="s">
        <v>64</v>
      </c>
      <c r="C61" s="90">
        <v>0</v>
      </c>
      <c r="D61" s="90">
        <v>0</v>
      </c>
      <c r="E61" s="5"/>
    </row>
    <row r="62" spans="1:5" s="32" customFormat="1" hidden="1" x14ac:dyDescent="0.2">
      <c r="A62" s="67">
        <v>1004</v>
      </c>
      <c r="B62" s="52" t="s">
        <v>64</v>
      </c>
      <c r="C62" s="90">
        <v>0</v>
      </c>
      <c r="D62" s="90">
        <v>0</v>
      </c>
      <c r="E62" s="5"/>
    </row>
    <row r="63" spans="1:5" s="32" customFormat="1" hidden="1" x14ac:dyDescent="0.2">
      <c r="A63" s="67">
        <v>1004</v>
      </c>
      <c r="B63" s="52" t="s">
        <v>84</v>
      </c>
      <c r="C63" s="90">
        <v>0</v>
      </c>
      <c r="D63" s="90">
        <v>0</v>
      </c>
      <c r="E63" s="5"/>
    </row>
    <row r="64" spans="1:5" s="32" customFormat="1" hidden="1" x14ac:dyDescent="0.2">
      <c r="A64" s="67">
        <v>1004</v>
      </c>
      <c r="B64" s="52" t="s">
        <v>84</v>
      </c>
      <c r="C64" s="90">
        <v>0</v>
      </c>
      <c r="D64" s="90">
        <v>0</v>
      </c>
      <c r="E64" s="5"/>
    </row>
    <row r="65" spans="1:5" s="32" customFormat="1" hidden="1" x14ac:dyDescent="0.2">
      <c r="A65" s="67">
        <v>1004</v>
      </c>
      <c r="B65" s="52" t="s">
        <v>84</v>
      </c>
      <c r="C65" s="90">
        <v>0</v>
      </c>
      <c r="D65" s="90">
        <v>0</v>
      </c>
      <c r="E65" s="5"/>
    </row>
    <row r="66" spans="1:5" s="32" customFormat="1" ht="38.25" hidden="1" x14ac:dyDescent="0.2">
      <c r="A66" s="67">
        <v>1004</v>
      </c>
      <c r="B66" s="52" t="s">
        <v>88</v>
      </c>
      <c r="C66" s="90">
        <v>0</v>
      </c>
      <c r="D66" s="90">
        <v>0</v>
      </c>
      <c r="E66" s="5"/>
    </row>
    <row r="67" spans="1:5" s="32" customFormat="1" ht="38.25" hidden="1" x14ac:dyDescent="0.2">
      <c r="A67" s="67">
        <v>1004</v>
      </c>
      <c r="B67" s="52" t="s">
        <v>88</v>
      </c>
      <c r="C67" s="90">
        <v>0</v>
      </c>
      <c r="D67" s="90">
        <v>0</v>
      </c>
      <c r="E67" s="5"/>
    </row>
    <row r="68" spans="1:5" s="32" customFormat="1" hidden="1" x14ac:dyDescent="0.2">
      <c r="A68" s="67">
        <v>1004</v>
      </c>
      <c r="B68" s="52" t="s">
        <v>89</v>
      </c>
      <c r="C68" s="90">
        <v>0</v>
      </c>
      <c r="D68" s="90">
        <v>0</v>
      </c>
      <c r="E68" s="5"/>
    </row>
    <row r="69" spans="1:5" s="32" customFormat="1" hidden="1" x14ac:dyDescent="0.2">
      <c r="A69" s="67">
        <v>1004</v>
      </c>
      <c r="B69" s="52" t="s">
        <v>90</v>
      </c>
      <c r="C69" s="90">
        <v>0</v>
      </c>
      <c r="D69" s="90">
        <v>0</v>
      </c>
      <c r="E69" s="5"/>
    </row>
    <row r="70" spans="1:5" s="32" customFormat="1" ht="25.5" hidden="1" x14ac:dyDescent="0.2">
      <c r="A70" s="67">
        <v>1004</v>
      </c>
      <c r="B70" s="52" t="s">
        <v>55</v>
      </c>
      <c r="C70" s="90">
        <v>0</v>
      </c>
      <c r="D70" s="90">
        <v>0</v>
      </c>
      <c r="E70" s="5"/>
    </row>
    <row r="71" spans="1:5" s="32" customFormat="1" hidden="1" x14ac:dyDescent="0.2">
      <c r="A71" s="67">
        <v>1004</v>
      </c>
      <c r="B71" s="52" t="s">
        <v>65</v>
      </c>
      <c r="C71" s="90">
        <v>0</v>
      </c>
      <c r="D71" s="90">
        <v>0</v>
      </c>
      <c r="E71" s="5"/>
    </row>
    <row r="72" spans="1:5" s="32" customFormat="1" hidden="1" x14ac:dyDescent="0.2">
      <c r="A72" s="67">
        <v>1004</v>
      </c>
      <c r="B72" s="52" t="s">
        <v>65</v>
      </c>
      <c r="C72" s="90">
        <v>0</v>
      </c>
      <c r="D72" s="90">
        <v>0</v>
      </c>
      <c r="E72" s="5"/>
    </row>
    <row r="73" spans="1:5" s="32" customFormat="1" ht="51" hidden="1" x14ac:dyDescent="0.2">
      <c r="A73" s="67">
        <v>1004</v>
      </c>
      <c r="B73" s="52" t="s">
        <v>91</v>
      </c>
      <c r="C73" s="90">
        <v>0</v>
      </c>
      <c r="D73" s="90">
        <v>0</v>
      </c>
      <c r="E73" s="5"/>
    </row>
    <row r="74" spans="1:5" s="32" customFormat="1" ht="51" hidden="1" x14ac:dyDescent="0.2">
      <c r="A74" s="67">
        <v>1004</v>
      </c>
      <c r="B74" s="52" t="s">
        <v>91</v>
      </c>
      <c r="C74" s="90">
        <v>0</v>
      </c>
      <c r="D74" s="90">
        <v>0</v>
      </c>
      <c r="E74" s="5"/>
    </row>
    <row r="75" spans="1:5" s="32" customFormat="1" hidden="1" x14ac:dyDescent="0.2">
      <c r="A75" s="67">
        <v>1004</v>
      </c>
      <c r="B75" s="52" t="s">
        <v>89</v>
      </c>
      <c r="C75" s="90">
        <v>0</v>
      </c>
      <c r="D75" s="90">
        <v>0</v>
      </c>
      <c r="E75" s="5"/>
    </row>
    <row r="76" spans="1:5" s="32" customFormat="1" hidden="1" x14ac:dyDescent="0.2">
      <c r="A76" s="67">
        <v>1004</v>
      </c>
      <c r="B76" s="52" t="s">
        <v>90</v>
      </c>
      <c r="C76" s="90">
        <v>0</v>
      </c>
      <c r="D76" s="90">
        <v>0</v>
      </c>
      <c r="E76" s="5"/>
    </row>
    <row r="77" spans="1:5" s="32" customFormat="1" hidden="1" x14ac:dyDescent="0.2">
      <c r="A77" s="67" t="s">
        <v>123</v>
      </c>
      <c r="B77" s="52" t="s">
        <v>64</v>
      </c>
      <c r="C77" s="90" t="e">
        <f t="shared" ref="C77:D79" si="0">C78</f>
        <v>#REF!</v>
      </c>
      <c r="D77" s="90" t="e">
        <f t="shared" si="0"/>
        <v>#REF!</v>
      </c>
      <c r="E77" s="5"/>
    </row>
    <row r="78" spans="1:5" s="32" customFormat="1" ht="25.5" hidden="1" x14ac:dyDescent="0.2">
      <c r="A78" s="67" t="s">
        <v>123</v>
      </c>
      <c r="B78" s="52" t="s">
        <v>130</v>
      </c>
      <c r="C78" s="90" t="e">
        <f>C79+C83</f>
        <v>#REF!</v>
      </c>
      <c r="D78" s="90" t="e">
        <f>D79+D83</f>
        <v>#REF!</v>
      </c>
      <c r="E78" s="5"/>
    </row>
    <row r="79" spans="1:5" s="32" customFormat="1" hidden="1" x14ac:dyDescent="0.2">
      <c r="A79" s="67" t="s">
        <v>123</v>
      </c>
      <c r="B79" s="52" t="s">
        <v>140</v>
      </c>
      <c r="C79" s="90" t="e">
        <f t="shared" si="0"/>
        <v>#REF!</v>
      </c>
      <c r="D79" s="90" t="e">
        <f t="shared" si="0"/>
        <v>#REF!</v>
      </c>
      <c r="E79" s="5"/>
    </row>
    <row r="80" spans="1:5" s="32" customFormat="1" ht="51" hidden="1" x14ac:dyDescent="0.2">
      <c r="A80" s="67">
        <v>1004</v>
      </c>
      <c r="B80" s="52" t="s">
        <v>142</v>
      </c>
      <c r="C80" s="90" t="e">
        <f>C81</f>
        <v>#REF!</v>
      </c>
      <c r="D80" s="90" t="e">
        <f>D81</f>
        <v>#REF!</v>
      </c>
      <c r="E80" s="5"/>
    </row>
    <row r="81" spans="1:5" s="32" customFormat="1" ht="25.5" hidden="1" x14ac:dyDescent="0.2">
      <c r="A81" s="67" t="s">
        <v>123</v>
      </c>
      <c r="B81" s="52" t="s">
        <v>133</v>
      </c>
      <c r="C81" s="90" t="e">
        <f>C82</f>
        <v>#REF!</v>
      </c>
      <c r="D81" s="90" t="e">
        <f>D82</f>
        <v>#REF!</v>
      </c>
      <c r="E81" s="5"/>
    </row>
    <row r="82" spans="1:5" s="32" customFormat="1" hidden="1" x14ac:dyDescent="0.2">
      <c r="A82" s="67" t="s">
        <v>123</v>
      </c>
      <c r="B82" s="52" t="s">
        <v>134</v>
      </c>
      <c r="C82" s="90" t="e">
        <f>Ведом!#REF!</f>
        <v>#REF!</v>
      </c>
      <c r="D82" s="90" t="e">
        <f>Ведом!#REF!</f>
        <v>#REF!</v>
      </c>
      <c r="E82" s="5"/>
    </row>
    <row r="83" spans="1:5" s="32" customFormat="1" ht="54" hidden="1" customHeight="1" x14ac:dyDescent="0.2">
      <c r="A83" s="67" t="s">
        <v>123</v>
      </c>
      <c r="B83" s="52" t="s">
        <v>127</v>
      </c>
      <c r="C83" s="90" t="e">
        <f t="shared" ref="C83:D85" si="1">C84</f>
        <v>#REF!</v>
      </c>
      <c r="D83" s="90" t="e">
        <f t="shared" si="1"/>
        <v>#REF!</v>
      </c>
      <c r="E83" s="5"/>
    </row>
    <row r="84" spans="1:5" s="32" customFormat="1" ht="38.25" hidden="1" x14ac:dyDescent="0.2">
      <c r="A84" s="67">
        <v>1004</v>
      </c>
      <c r="B84" s="52" t="s">
        <v>88</v>
      </c>
      <c r="C84" s="90" t="e">
        <f t="shared" si="1"/>
        <v>#REF!</v>
      </c>
      <c r="D84" s="90" t="e">
        <f t="shared" si="1"/>
        <v>#REF!</v>
      </c>
      <c r="E84" s="5"/>
    </row>
    <row r="85" spans="1:5" s="32" customFormat="1" ht="25.5" hidden="1" x14ac:dyDescent="0.2">
      <c r="A85" s="67" t="s">
        <v>123</v>
      </c>
      <c r="B85" s="52" t="s">
        <v>133</v>
      </c>
      <c r="C85" s="90" t="e">
        <f t="shared" si="1"/>
        <v>#REF!</v>
      </c>
      <c r="D85" s="90" t="e">
        <f t="shared" si="1"/>
        <v>#REF!</v>
      </c>
      <c r="E85" s="5"/>
    </row>
    <row r="86" spans="1:5" s="32" customFormat="1" ht="13.5" hidden="1" customHeight="1" x14ac:dyDescent="0.2">
      <c r="A86" s="67" t="s">
        <v>123</v>
      </c>
      <c r="B86" s="52" t="s">
        <v>134</v>
      </c>
      <c r="C86" s="90" t="e">
        <f>Ведом!#REF!</f>
        <v>#REF!</v>
      </c>
      <c r="D86" s="90" t="e">
        <f>Ведом!#REF!</f>
        <v>#REF!</v>
      </c>
      <c r="E86" s="5"/>
    </row>
    <row r="87" spans="1:5" s="32" customFormat="1" x14ac:dyDescent="0.2">
      <c r="A87" s="122">
        <f>Ведом!C133</f>
        <v>1006</v>
      </c>
      <c r="B87" s="52" t="s">
        <v>146</v>
      </c>
      <c r="C87" s="90">
        <f>Ведом!F133</f>
        <v>50</v>
      </c>
      <c r="D87" s="90">
        <f>Ведом!G133</f>
        <v>0</v>
      </c>
      <c r="E87" s="5"/>
    </row>
    <row r="88" spans="1:5" ht="38.25" hidden="1" x14ac:dyDescent="0.2">
      <c r="A88" s="122">
        <v>1006</v>
      </c>
      <c r="B88" s="52" t="s">
        <v>145</v>
      </c>
      <c r="C88" s="90" t="e">
        <f t="shared" ref="C88:D89" si="2">C89</f>
        <v>#REF!</v>
      </c>
      <c r="D88" s="90" t="e">
        <f t="shared" si="2"/>
        <v>#REF!</v>
      </c>
      <c r="E88" s="5"/>
    </row>
    <row r="89" spans="1:5" ht="25.5" hidden="1" x14ac:dyDescent="0.2">
      <c r="A89" s="122">
        <v>1006</v>
      </c>
      <c r="B89" s="31" t="s">
        <v>144</v>
      </c>
      <c r="C89" s="90" t="e">
        <f t="shared" si="2"/>
        <v>#REF!</v>
      </c>
      <c r="D89" s="90" t="e">
        <f t="shared" si="2"/>
        <v>#REF!</v>
      </c>
      <c r="E89" s="5"/>
    </row>
    <row r="90" spans="1:5" ht="25.5" hidden="1" x14ac:dyDescent="0.2">
      <c r="A90" s="122">
        <v>1006</v>
      </c>
      <c r="B90" s="52" t="str">
        <f>Ведом!B139</f>
        <v>Предоставление субсидий бюджетным, автономным учреждениям и иным некоммерческим организациям</v>
      </c>
      <c r="C90" s="90" t="e">
        <f>#REF!</f>
        <v>#REF!</v>
      </c>
      <c r="D90" s="90" t="e">
        <f>#REF!</f>
        <v>#REF!</v>
      </c>
      <c r="E90" s="5"/>
    </row>
    <row r="91" spans="1:5" x14ac:dyDescent="0.2">
      <c r="A91" s="65" t="s">
        <v>28</v>
      </c>
      <c r="B91" s="121" t="s">
        <v>92</v>
      </c>
      <c r="C91" s="28">
        <f>C92</f>
        <v>5285.2800000000007</v>
      </c>
      <c r="D91" s="28">
        <f>D92</f>
        <v>0</v>
      </c>
      <c r="E91" s="5"/>
    </row>
    <row r="92" spans="1:5" s="32" customFormat="1" x14ac:dyDescent="0.2">
      <c r="A92" s="67">
        <v>1101</v>
      </c>
      <c r="B92" s="52" t="s">
        <v>93</v>
      </c>
      <c r="C92" s="90">
        <f>Ведом!F145</f>
        <v>5285.2800000000007</v>
      </c>
      <c r="D92" s="90">
        <f>Ведом!G145</f>
        <v>0</v>
      </c>
      <c r="E92" s="5"/>
    </row>
    <row r="93" spans="1:5" x14ac:dyDescent="0.2">
      <c r="A93" s="65">
        <v>1200</v>
      </c>
      <c r="B93" s="121" t="s">
        <v>113</v>
      </c>
      <c r="C93" s="28">
        <f>C94</f>
        <v>2813.0940000000001</v>
      </c>
      <c r="D93" s="28">
        <v>0</v>
      </c>
      <c r="E93" s="5"/>
    </row>
    <row r="94" spans="1:5" s="32" customFormat="1" x14ac:dyDescent="0.2">
      <c r="A94" s="67">
        <v>1202</v>
      </c>
      <c r="B94" s="52" t="s">
        <v>114</v>
      </c>
      <c r="C94" s="90">
        <f>Ведом!F356</f>
        <v>2813.0940000000001</v>
      </c>
      <c r="D94" s="90">
        <f>Ведом!G356</f>
        <v>0</v>
      </c>
      <c r="E94" s="5"/>
    </row>
    <row r="95" spans="1:5" x14ac:dyDescent="0.2">
      <c r="A95" s="65" t="s">
        <v>16</v>
      </c>
      <c r="B95" s="121" t="s">
        <v>170</v>
      </c>
      <c r="C95" s="28">
        <f>C96</f>
        <v>3296.2130000000002</v>
      </c>
      <c r="D95" s="28">
        <v>0</v>
      </c>
      <c r="E95" s="5"/>
    </row>
    <row r="96" spans="1:5" s="32" customFormat="1" x14ac:dyDescent="0.2">
      <c r="A96" s="67">
        <v>1301</v>
      </c>
      <c r="B96" s="52" t="s">
        <v>164</v>
      </c>
      <c r="C96" s="90">
        <f>Ведом!F47</f>
        <v>3296.2130000000002</v>
      </c>
      <c r="D96" s="90">
        <v>0</v>
      </c>
      <c r="E96" s="5"/>
    </row>
    <row r="97" spans="1:5" ht="25.5" x14ac:dyDescent="0.2">
      <c r="A97" s="65" t="s">
        <v>17</v>
      </c>
      <c r="B97" s="121" t="s">
        <v>171</v>
      </c>
      <c r="C97" s="28">
        <f>C98+C99</f>
        <v>38436.444000000003</v>
      </c>
      <c r="D97" s="28">
        <f>D98+D99</f>
        <v>384</v>
      </c>
      <c r="E97" s="5"/>
    </row>
    <row r="98" spans="1:5" s="32" customFormat="1" ht="25.5" x14ac:dyDescent="0.2">
      <c r="A98" s="67">
        <v>1401</v>
      </c>
      <c r="B98" s="52" t="s">
        <v>62</v>
      </c>
      <c r="C98" s="90">
        <f>Ведом!F51</f>
        <v>24909</v>
      </c>
      <c r="D98" s="90">
        <f>Ведом!G51</f>
        <v>384</v>
      </c>
      <c r="E98" s="5"/>
    </row>
    <row r="99" spans="1:5" s="32" customFormat="1" x14ac:dyDescent="0.2">
      <c r="A99" s="67">
        <v>1403</v>
      </c>
      <c r="B99" s="52" t="s">
        <v>163</v>
      </c>
      <c r="C99" s="90">
        <f>Ведом!F55</f>
        <v>13527.444</v>
      </c>
      <c r="D99" s="90">
        <f>Ведом!G55</f>
        <v>0</v>
      </c>
      <c r="E99" s="5"/>
    </row>
    <row r="100" spans="1:5" ht="12.75" customHeight="1" x14ac:dyDescent="0.2">
      <c r="A100" s="164" t="s">
        <v>8</v>
      </c>
      <c r="B100" s="165"/>
      <c r="C100" s="28">
        <f>C14+C30+C35+C40+C42+C54+C56+C91+C93+C95+C97</f>
        <v>385855.10700000002</v>
      </c>
      <c r="D100" s="28">
        <f>D14+D30+D35+D40+D42+D54+D56+D91+D93+D95+D97</f>
        <v>119077.79300000001</v>
      </c>
      <c r="E100" s="5" t="s">
        <v>219</v>
      </c>
    </row>
    <row r="101" spans="1:5" hidden="1" x14ac:dyDescent="0.2">
      <c r="A101" s="67">
        <v>0</v>
      </c>
      <c r="B101" s="52" t="s">
        <v>116</v>
      </c>
      <c r="C101" s="90">
        <v>0</v>
      </c>
      <c r="D101" s="90">
        <v>0</v>
      </c>
      <c r="E101" s="5"/>
    </row>
    <row r="102" spans="1:5" hidden="1" x14ac:dyDescent="0.2">
      <c r="A102" s="67">
        <v>0</v>
      </c>
      <c r="B102" s="52" t="s">
        <v>116</v>
      </c>
      <c r="C102" s="90">
        <v>0</v>
      </c>
      <c r="D102" s="90">
        <v>0</v>
      </c>
      <c r="E102" s="5"/>
    </row>
    <row r="103" spans="1:5" hidden="1" x14ac:dyDescent="0.2">
      <c r="A103" s="67">
        <v>0</v>
      </c>
      <c r="B103" s="52" t="s">
        <v>116</v>
      </c>
      <c r="C103" s="90">
        <v>0</v>
      </c>
      <c r="D103" s="90">
        <v>0</v>
      </c>
      <c r="E103" s="5"/>
    </row>
    <row r="104" spans="1:5" hidden="1" x14ac:dyDescent="0.2">
      <c r="A104" s="67">
        <v>0</v>
      </c>
      <c r="B104" s="52" t="s">
        <v>116</v>
      </c>
      <c r="C104" s="90">
        <v>0</v>
      </c>
      <c r="D104" s="90">
        <v>0</v>
      </c>
      <c r="E104" s="5"/>
    </row>
    <row r="105" spans="1:5" hidden="1" x14ac:dyDescent="0.2">
      <c r="A105" s="67">
        <v>0</v>
      </c>
      <c r="B105" s="52" t="s">
        <v>116</v>
      </c>
      <c r="C105" s="90">
        <v>0</v>
      </c>
      <c r="D105" s="90">
        <v>0</v>
      </c>
      <c r="E105" s="5"/>
    </row>
    <row r="106" spans="1:5" hidden="1" x14ac:dyDescent="0.2">
      <c r="A106" s="67">
        <v>0</v>
      </c>
      <c r="B106" s="52" t="s">
        <v>116</v>
      </c>
      <c r="C106" s="90">
        <v>0</v>
      </c>
      <c r="D106" s="90">
        <v>0</v>
      </c>
      <c r="E106" s="5"/>
    </row>
    <row r="107" spans="1:5" hidden="1" x14ac:dyDescent="0.2">
      <c r="A107" s="67">
        <v>0</v>
      </c>
      <c r="B107" s="52" t="s">
        <v>116</v>
      </c>
      <c r="C107" s="90">
        <v>0</v>
      </c>
      <c r="D107" s="90">
        <v>0</v>
      </c>
      <c r="E107" s="5"/>
    </row>
    <row r="108" spans="1:5" hidden="1" x14ac:dyDescent="0.2">
      <c r="A108" s="67">
        <v>0</v>
      </c>
      <c r="B108" s="52" t="s">
        <v>116</v>
      </c>
      <c r="C108" s="90">
        <v>0</v>
      </c>
      <c r="D108" s="90">
        <v>0</v>
      </c>
      <c r="E108" s="5"/>
    </row>
    <row r="109" spans="1:5" hidden="1" x14ac:dyDescent="0.2">
      <c r="A109" s="67">
        <v>0</v>
      </c>
      <c r="B109" s="52" t="s">
        <v>116</v>
      </c>
      <c r="C109" s="90">
        <v>0</v>
      </c>
      <c r="D109" s="90">
        <v>0</v>
      </c>
      <c r="E109" s="5"/>
    </row>
    <row r="110" spans="1:5" hidden="1" x14ac:dyDescent="0.2">
      <c r="A110" s="67">
        <v>0</v>
      </c>
      <c r="B110" s="52" t="s">
        <v>116</v>
      </c>
      <c r="C110" s="90">
        <v>0</v>
      </c>
      <c r="D110" s="90">
        <v>0</v>
      </c>
      <c r="E110" s="5"/>
    </row>
    <row r="111" spans="1:5" hidden="1" x14ac:dyDescent="0.2">
      <c r="A111" s="67">
        <v>0</v>
      </c>
      <c r="B111" s="52" t="s">
        <v>116</v>
      </c>
      <c r="C111" s="90">
        <v>0</v>
      </c>
      <c r="D111" s="90">
        <v>0</v>
      </c>
      <c r="E111" s="5"/>
    </row>
    <row r="112" spans="1:5" x14ac:dyDescent="0.2">
      <c r="C112" s="125"/>
    </row>
    <row r="114" spans="1:11" s="13" customFormat="1" ht="71.650000000000006" customHeight="1" x14ac:dyDescent="0.2">
      <c r="A114" s="126"/>
      <c r="B114" s="127"/>
      <c r="C114" s="128"/>
      <c r="D114" s="129"/>
      <c r="E114" s="130"/>
      <c r="G114" s="6"/>
      <c r="K114" s="6"/>
    </row>
    <row r="115" spans="1:11" s="13" customFormat="1" x14ac:dyDescent="0.2">
      <c r="A115" s="126"/>
      <c r="B115" s="127"/>
      <c r="C115" s="128"/>
      <c r="D115" s="129"/>
      <c r="E115" s="130"/>
      <c r="G115" s="6"/>
      <c r="K115" s="6"/>
    </row>
    <row r="116" spans="1:11" s="13" customFormat="1" x14ac:dyDescent="0.2">
      <c r="A116" s="126"/>
      <c r="B116" s="127"/>
      <c r="C116" s="128"/>
      <c r="D116" s="129"/>
      <c r="E116" s="130"/>
      <c r="G116" s="6"/>
    </row>
    <row r="117" spans="1:11" s="13" customFormat="1" x14ac:dyDescent="0.2">
      <c r="A117" s="126"/>
      <c r="B117" s="127"/>
      <c r="C117" s="128"/>
      <c r="D117" s="129"/>
      <c r="E117" s="130"/>
      <c r="G117" s="6"/>
    </row>
    <row r="118" spans="1:11" s="13" customFormat="1" x14ac:dyDescent="0.2">
      <c r="A118" s="126"/>
      <c r="B118" s="127"/>
      <c r="C118" s="128"/>
      <c r="D118" s="129"/>
      <c r="E118" s="130"/>
    </row>
    <row r="119" spans="1:11" x14ac:dyDescent="0.2">
      <c r="B119" s="131"/>
      <c r="G119" s="13"/>
      <c r="K119" s="13"/>
    </row>
    <row r="120" spans="1:11" x14ac:dyDescent="0.2">
      <c r="B120" s="131"/>
      <c r="G120" s="13"/>
      <c r="K120" s="13"/>
    </row>
    <row r="121" spans="1:11" x14ac:dyDescent="0.2">
      <c r="B121" s="131"/>
      <c r="G121" s="13"/>
    </row>
    <row r="122" spans="1:11" x14ac:dyDescent="0.2">
      <c r="G122" s="13"/>
    </row>
  </sheetData>
  <sheetProtection selectLockedCells="1" selectUnlockedCells="1"/>
  <mergeCells count="6">
    <mergeCell ref="A1:E1"/>
    <mergeCell ref="A100:B100"/>
    <mergeCell ref="A9:D9"/>
    <mergeCell ref="A11:A13"/>
    <mergeCell ref="B11:B13"/>
    <mergeCell ref="C11:D12"/>
  </mergeCells>
  <pageMargins left="0.78740157480314965" right="0.39370078740157483" top="0.59055118110236227" bottom="0.59055118110236227" header="0" footer="0"/>
  <pageSetup paperSize="9" scale="88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2</xdr:row>
                <xdr:rowOff>0</xdr:rowOff>
              </from>
              <to>
                <xdr:col>28</xdr:col>
                <xdr:colOff>590550</xdr:colOff>
                <xdr:row>3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K244"/>
  <sheetViews>
    <sheetView tabSelected="1" view="pageBreakPreview" topLeftCell="A142" zoomScaleSheetLayoutView="100" workbookViewId="0">
      <selection activeCell="I43" sqref="I43"/>
    </sheetView>
  </sheetViews>
  <sheetFormatPr defaultColWidth="9.140625" defaultRowHeight="12.75" x14ac:dyDescent="0.2"/>
  <cols>
    <col min="1" max="1" width="82.140625" style="26" customWidth="1"/>
    <col min="2" max="2" width="14.85546875" style="26" customWidth="1"/>
    <col min="3" max="3" width="11" style="26" customWidth="1"/>
    <col min="4" max="4" width="12.28515625" style="108" customWidth="1"/>
    <col min="5" max="5" width="14.7109375" style="27" customWidth="1"/>
    <col min="6" max="6" width="2" style="33" customWidth="1"/>
    <col min="7" max="7" width="14.7109375" style="7" customWidth="1"/>
    <col min="8" max="8" width="20.5703125" style="7" customWidth="1"/>
    <col min="9" max="10" width="9.140625" style="7"/>
    <col min="11" max="11" width="9.7109375" style="7" bestFit="1" customWidth="1"/>
    <col min="12" max="16384" width="9.140625" style="7"/>
  </cols>
  <sheetData>
    <row r="1" spans="1:11" hidden="1" x14ac:dyDescent="0.2">
      <c r="A1" s="172"/>
      <c r="B1" s="172"/>
      <c r="C1" s="172"/>
      <c r="D1" s="172"/>
      <c r="E1" s="172"/>
      <c r="F1" s="172"/>
    </row>
    <row r="2" spans="1:11" x14ac:dyDescent="0.2">
      <c r="A2" s="142" t="s">
        <v>222</v>
      </c>
      <c r="B2" s="142"/>
      <c r="C2" s="142"/>
      <c r="D2" s="142"/>
      <c r="E2" s="142"/>
      <c r="F2" s="142"/>
    </row>
    <row r="3" spans="1:11" s="8" customFormat="1" ht="14.25" x14ac:dyDescent="0.2">
      <c r="A3" s="21"/>
      <c r="B3" s="21"/>
      <c r="C3" s="21"/>
      <c r="D3" s="21"/>
      <c r="E3" s="21" t="s">
        <v>218</v>
      </c>
      <c r="F3" s="20"/>
    </row>
    <row r="4" spans="1:11" s="1" customFormat="1" ht="14.25" x14ac:dyDescent="0.2">
      <c r="A4" s="21"/>
      <c r="B4" s="21"/>
      <c r="C4" s="21"/>
      <c r="D4" s="21"/>
      <c r="E4" s="22" t="s">
        <v>0</v>
      </c>
      <c r="F4" s="132"/>
      <c r="G4" s="2"/>
    </row>
    <row r="5" spans="1:11" s="1" customFormat="1" ht="14.25" x14ac:dyDescent="0.2">
      <c r="A5" s="21"/>
      <c r="B5" s="21"/>
      <c r="C5" s="21"/>
      <c r="D5" s="21"/>
      <c r="E5" s="22" t="s">
        <v>122</v>
      </c>
      <c r="F5" s="132"/>
      <c r="G5" s="2"/>
    </row>
    <row r="6" spans="1:11" s="1" customFormat="1" ht="14.25" x14ac:dyDescent="0.2">
      <c r="A6" s="21"/>
      <c r="B6" s="21"/>
      <c r="C6" s="21"/>
      <c r="D6" s="21"/>
      <c r="E6" s="22" t="s">
        <v>121</v>
      </c>
      <c r="F6" s="132"/>
      <c r="G6" s="2"/>
    </row>
    <row r="7" spans="1:11" s="1" customFormat="1" ht="14.25" x14ac:dyDescent="0.2">
      <c r="A7" s="20"/>
      <c r="B7" s="20"/>
      <c r="C7" s="20"/>
      <c r="D7" s="20"/>
      <c r="E7" s="109" t="s">
        <v>206</v>
      </c>
      <c r="F7" s="132"/>
      <c r="G7" s="2"/>
    </row>
    <row r="8" spans="1:11" s="1" customFormat="1" ht="8.65" customHeight="1" x14ac:dyDescent="0.2">
      <c r="A8" s="109"/>
      <c r="B8" s="109"/>
      <c r="C8" s="109"/>
      <c r="D8" s="109"/>
      <c r="E8" s="109"/>
      <c r="F8" s="132"/>
      <c r="G8" s="2"/>
    </row>
    <row r="9" spans="1:11" s="8" customFormat="1" ht="28.15" customHeight="1" x14ac:dyDescent="0.2">
      <c r="A9" s="173" t="s">
        <v>207</v>
      </c>
      <c r="B9" s="173"/>
      <c r="C9" s="173"/>
      <c r="D9" s="173"/>
      <c r="E9" s="173"/>
      <c r="F9" s="20"/>
    </row>
    <row r="10" spans="1:11" s="8" customFormat="1" ht="14.25" x14ac:dyDescent="0.2">
      <c r="A10" s="59"/>
      <c r="B10" s="59"/>
      <c r="C10" s="59"/>
      <c r="D10" s="59"/>
      <c r="E10" s="20"/>
      <c r="F10" s="20"/>
    </row>
    <row r="11" spans="1:11" s="8" customFormat="1" ht="14.25" customHeight="1" x14ac:dyDescent="0.2">
      <c r="A11" s="161" t="s">
        <v>10</v>
      </c>
      <c r="B11" s="176" t="s">
        <v>4</v>
      </c>
      <c r="C11" s="176" t="s">
        <v>5</v>
      </c>
      <c r="D11" s="174" t="s">
        <v>160</v>
      </c>
      <c r="E11" s="175"/>
      <c r="F11" s="20"/>
    </row>
    <row r="12" spans="1:11" s="8" customFormat="1" ht="114" customHeight="1" x14ac:dyDescent="0.2">
      <c r="A12" s="161"/>
      <c r="B12" s="177"/>
      <c r="C12" s="177"/>
      <c r="D12" s="110" t="s">
        <v>6</v>
      </c>
      <c r="E12" s="23" t="s">
        <v>175</v>
      </c>
      <c r="F12" s="20"/>
    </row>
    <row r="13" spans="1:11" ht="25.5" x14ac:dyDescent="0.2">
      <c r="A13" s="45" t="s">
        <v>183</v>
      </c>
      <c r="B13" s="45" t="str">
        <f>Ведом!D17</f>
        <v>0100000000</v>
      </c>
      <c r="C13" s="45"/>
      <c r="D13" s="46">
        <f>D14+D16+D23+D18+D21</f>
        <v>58883.706000000006</v>
      </c>
      <c r="E13" s="46">
        <f>E14+E16+E23+E18+E21</f>
        <v>384</v>
      </c>
      <c r="F13" s="108"/>
      <c r="G13" s="44"/>
      <c r="H13" s="44"/>
      <c r="K13" s="44"/>
    </row>
    <row r="14" spans="1:11" ht="38.25" x14ac:dyDescent="0.2">
      <c r="A14" s="12" t="s">
        <v>46</v>
      </c>
      <c r="B14" s="12" t="s">
        <v>12</v>
      </c>
      <c r="C14" s="12">
        <v>100</v>
      </c>
      <c r="D14" s="35">
        <f>D15</f>
        <v>16616.427</v>
      </c>
      <c r="E14" s="35">
        <f>E15</f>
        <v>0</v>
      </c>
      <c r="H14" s="44"/>
    </row>
    <row r="15" spans="1:11" x14ac:dyDescent="0.2">
      <c r="A15" s="12" t="s">
        <v>47</v>
      </c>
      <c r="B15" s="12" t="s">
        <v>12</v>
      </c>
      <c r="C15" s="12">
        <v>120</v>
      </c>
      <c r="D15" s="35">
        <f>Ведом!F19+Ведом!F29</f>
        <v>16616.427</v>
      </c>
      <c r="E15" s="35">
        <f>Ведом!G19+Ведом!G29</f>
        <v>0</v>
      </c>
      <c r="H15" s="44"/>
    </row>
    <row r="16" spans="1:11" x14ac:dyDescent="0.2">
      <c r="A16" s="30" t="s">
        <v>48</v>
      </c>
      <c r="B16" s="12" t="s">
        <v>12</v>
      </c>
      <c r="C16" s="12">
        <v>200</v>
      </c>
      <c r="D16" s="35">
        <f>D17</f>
        <v>534.62199999999996</v>
      </c>
      <c r="E16" s="35">
        <f>E17</f>
        <v>0</v>
      </c>
      <c r="H16" s="44"/>
    </row>
    <row r="17" spans="1:11" x14ac:dyDescent="0.2">
      <c r="A17" s="12" t="s">
        <v>49</v>
      </c>
      <c r="B17" s="12" t="s">
        <v>12</v>
      </c>
      <c r="C17" s="12">
        <v>240</v>
      </c>
      <c r="D17" s="35">
        <f>Ведом!F21+Ведом!F31+Ведом!F37</f>
        <v>534.62199999999996</v>
      </c>
      <c r="E17" s="35">
        <f>Ведом!G21+Ведом!G31+Ведом!G37</f>
        <v>0</v>
      </c>
      <c r="H17" s="44"/>
    </row>
    <row r="18" spans="1:11" x14ac:dyDescent="0.2">
      <c r="A18" s="12" t="s">
        <v>57</v>
      </c>
      <c r="B18" s="12" t="s">
        <v>12</v>
      </c>
      <c r="C18" s="12">
        <v>500</v>
      </c>
      <c r="D18" s="35">
        <f>D19+D20</f>
        <v>38436.444000000003</v>
      </c>
      <c r="E18" s="35">
        <f>E19+E20</f>
        <v>384</v>
      </c>
      <c r="H18" s="44"/>
    </row>
    <row r="19" spans="1:11" x14ac:dyDescent="0.2">
      <c r="A19" s="12" t="s">
        <v>63</v>
      </c>
      <c r="B19" s="12" t="s">
        <v>12</v>
      </c>
      <c r="C19" s="12">
        <v>510</v>
      </c>
      <c r="D19" s="35">
        <f>Ведом!F54</f>
        <v>24909</v>
      </c>
      <c r="E19" s="35">
        <f>Ведом!G54+Ведом!G58</f>
        <v>384</v>
      </c>
      <c r="H19" s="44"/>
    </row>
    <row r="20" spans="1:11" x14ac:dyDescent="0.2">
      <c r="A20" s="12" t="s">
        <v>58</v>
      </c>
      <c r="B20" s="12" t="s">
        <v>12</v>
      </c>
      <c r="C20" s="12">
        <v>540</v>
      </c>
      <c r="D20" s="35">
        <f>Ведом!F46+Ведом!F58</f>
        <v>13527.444</v>
      </c>
      <c r="E20" s="35">
        <f>Ведом!G46</f>
        <v>0</v>
      </c>
      <c r="H20" s="44"/>
    </row>
    <row r="21" spans="1:11" x14ac:dyDescent="0.2">
      <c r="A21" s="12" t="s">
        <v>60</v>
      </c>
      <c r="B21" s="12" t="s">
        <v>12</v>
      </c>
      <c r="C21" s="12">
        <v>700</v>
      </c>
      <c r="D21" s="35">
        <f>D22</f>
        <v>3296.2130000000002</v>
      </c>
      <c r="E21" s="35">
        <f>E22</f>
        <v>0</v>
      </c>
      <c r="H21" s="44"/>
    </row>
    <row r="22" spans="1:11" x14ac:dyDescent="0.2">
      <c r="A22" s="12" t="s">
        <v>61</v>
      </c>
      <c r="B22" s="12" t="s">
        <v>12</v>
      </c>
      <c r="C22" s="12">
        <v>730</v>
      </c>
      <c r="D22" s="35">
        <f>Ведом!F50</f>
        <v>3296.2130000000002</v>
      </c>
      <c r="E22" s="35">
        <f>Ведом!G50</f>
        <v>0</v>
      </c>
      <c r="H22" s="44"/>
    </row>
    <row r="23" spans="1:11" hidden="1" x14ac:dyDescent="0.2">
      <c r="A23" s="12" t="s">
        <v>50</v>
      </c>
      <c r="B23" s="12" t="s">
        <v>12</v>
      </c>
      <c r="C23" s="12">
        <v>800</v>
      </c>
      <c r="D23" s="35">
        <f>D24</f>
        <v>0</v>
      </c>
      <c r="E23" s="35">
        <f>E24</f>
        <v>0</v>
      </c>
      <c r="H23" s="44"/>
    </row>
    <row r="24" spans="1:11" hidden="1" x14ac:dyDescent="0.2">
      <c r="A24" s="12" t="s">
        <v>51</v>
      </c>
      <c r="B24" s="12" t="s">
        <v>12</v>
      </c>
      <c r="C24" s="12">
        <v>850</v>
      </c>
      <c r="D24" s="35">
        <f>Ведом!F33</f>
        <v>0</v>
      </c>
      <c r="E24" s="35">
        <f>Ведом!G33</f>
        <v>0</v>
      </c>
      <c r="H24" s="44"/>
    </row>
    <row r="25" spans="1:11" ht="25.5" x14ac:dyDescent="0.2">
      <c r="A25" s="45" t="s">
        <v>184</v>
      </c>
      <c r="B25" s="45" t="str">
        <f>Ведом!D61</f>
        <v>0200000000</v>
      </c>
      <c r="C25" s="45"/>
      <c r="D25" s="46">
        <f>D26+D28+D32+D34+D30</f>
        <v>70855.877000000008</v>
      </c>
      <c r="E25" s="46">
        <f>E26+E28+E32+E34+E30</f>
        <v>63335.089</v>
      </c>
      <c r="G25" s="106"/>
      <c r="H25" s="44"/>
      <c r="K25" s="44"/>
    </row>
    <row r="26" spans="1:11" ht="38.25" x14ac:dyDescent="0.2">
      <c r="A26" s="12" t="s">
        <v>46</v>
      </c>
      <c r="B26" s="12" t="s">
        <v>19</v>
      </c>
      <c r="C26" s="12">
        <v>100</v>
      </c>
      <c r="D26" s="35">
        <f>D27</f>
        <v>3479.4920000000002</v>
      </c>
      <c r="E26" s="35">
        <f>E27</f>
        <v>0</v>
      </c>
      <c r="H26" s="44"/>
    </row>
    <row r="27" spans="1:11" x14ac:dyDescent="0.2">
      <c r="A27" s="12" t="s">
        <v>47</v>
      </c>
      <c r="B27" s="12" t="s">
        <v>19</v>
      </c>
      <c r="C27" s="12">
        <v>120</v>
      </c>
      <c r="D27" s="35">
        <f>Ведом!F63</f>
        <v>3479.4920000000002</v>
      </c>
      <c r="E27" s="35">
        <f>Ведом!G63</f>
        <v>0</v>
      </c>
      <c r="H27" s="44"/>
    </row>
    <row r="28" spans="1:11" x14ac:dyDescent="0.2">
      <c r="A28" s="30" t="s">
        <v>48</v>
      </c>
      <c r="B28" s="12" t="s">
        <v>19</v>
      </c>
      <c r="C28" s="12">
        <v>200</v>
      </c>
      <c r="D28" s="35">
        <f>D29</f>
        <v>27794.554</v>
      </c>
      <c r="E28" s="35">
        <f>E29</f>
        <v>24391.546000000002</v>
      </c>
      <c r="H28" s="44"/>
    </row>
    <row r="29" spans="1:11" x14ac:dyDescent="0.2">
      <c r="A29" s="12" t="s">
        <v>49</v>
      </c>
      <c r="B29" s="12" t="s">
        <v>19</v>
      </c>
      <c r="C29" s="12">
        <v>240</v>
      </c>
      <c r="D29" s="35">
        <f>Ведом!F65+Ведом!F97+Ведом!F83+Ведом!F105</f>
        <v>27794.554</v>
      </c>
      <c r="E29" s="35">
        <f>Ведом!G65+Ведом!G97+Ведом!G83+Ведом!G105</f>
        <v>24391.546000000002</v>
      </c>
      <c r="H29" s="44"/>
    </row>
    <row r="30" spans="1:11" x14ac:dyDescent="0.2">
      <c r="A30" s="12" t="s">
        <v>85</v>
      </c>
      <c r="B30" s="12" t="s">
        <v>19</v>
      </c>
      <c r="C30" s="12">
        <v>300</v>
      </c>
      <c r="D30" s="35">
        <f>D31</f>
        <v>5382.0150000000003</v>
      </c>
      <c r="E30" s="35">
        <f>E31</f>
        <v>5382.0150000000003</v>
      </c>
      <c r="H30" s="44"/>
    </row>
    <row r="31" spans="1:11" x14ac:dyDescent="0.2">
      <c r="A31" s="12" t="s">
        <v>86</v>
      </c>
      <c r="B31" s="12" t="s">
        <v>19</v>
      </c>
      <c r="C31" s="12">
        <v>320</v>
      </c>
      <c r="D31" s="35">
        <f>Ведом!F130</f>
        <v>5382.0150000000003</v>
      </c>
      <c r="E31" s="35">
        <f>Ведом!G130</f>
        <v>5382.0150000000003</v>
      </c>
      <c r="H31" s="44"/>
    </row>
    <row r="32" spans="1:11" x14ac:dyDescent="0.2">
      <c r="A32" s="12" t="s">
        <v>89</v>
      </c>
      <c r="B32" s="12" t="s">
        <v>19</v>
      </c>
      <c r="C32" s="12">
        <v>400</v>
      </c>
      <c r="D32" s="35">
        <f>D33</f>
        <v>33561.527999999998</v>
      </c>
      <c r="E32" s="35">
        <f>E33</f>
        <v>33561.527999999998</v>
      </c>
      <c r="H32" s="44"/>
    </row>
    <row r="33" spans="1:11" x14ac:dyDescent="0.2">
      <c r="A33" s="12" t="s">
        <v>134</v>
      </c>
      <c r="B33" s="12" t="s">
        <v>19</v>
      </c>
      <c r="C33" s="12">
        <v>410</v>
      </c>
      <c r="D33" s="35">
        <f>Ведом!F132</f>
        <v>33561.527999999998</v>
      </c>
      <c r="E33" s="35">
        <f>Ведом!G132</f>
        <v>33561.527999999998</v>
      </c>
      <c r="H33" s="44"/>
    </row>
    <row r="34" spans="1:11" x14ac:dyDescent="0.2">
      <c r="A34" s="12" t="s">
        <v>50</v>
      </c>
      <c r="B34" s="12" t="s">
        <v>19</v>
      </c>
      <c r="C34" s="12">
        <v>800</v>
      </c>
      <c r="D34" s="35">
        <f>D35</f>
        <v>638.28800000000001</v>
      </c>
      <c r="E34" s="35">
        <f>E35</f>
        <v>0</v>
      </c>
      <c r="H34" s="44"/>
    </row>
    <row r="35" spans="1:11" x14ac:dyDescent="0.2">
      <c r="A35" s="12" t="s">
        <v>51</v>
      </c>
      <c r="B35" s="12" t="s">
        <v>19</v>
      </c>
      <c r="C35" s="12">
        <v>850</v>
      </c>
      <c r="D35" s="35">
        <f>Ведом!F67</f>
        <v>638.28800000000001</v>
      </c>
      <c r="E35" s="35">
        <f>Ведом!G67</f>
        <v>0</v>
      </c>
      <c r="H35" s="44"/>
    </row>
    <row r="36" spans="1:11" ht="38.25" customHeight="1" x14ac:dyDescent="0.2">
      <c r="A36" s="45" t="s">
        <v>197</v>
      </c>
      <c r="B36" s="45" t="str">
        <f>Ведом!D247</f>
        <v>0300000000</v>
      </c>
      <c r="C36" s="45"/>
      <c r="D36" s="46">
        <f>D37+D39+D41</f>
        <v>13864.248</v>
      </c>
      <c r="E36" s="46">
        <f>E37+E39+E41</f>
        <v>9792.5119999999988</v>
      </c>
      <c r="H36" s="148"/>
    </row>
    <row r="37" spans="1:11" ht="38.25" x14ac:dyDescent="0.2">
      <c r="A37" s="12" t="s">
        <v>46</v>
      </c>
      <c r="B37" s="12" t="s">
        <v>34</v>
      </c>
      <c r="C37" s="12">
        <v>100</v>
      </c>
      <c r="D37" s="35">
        <f>D38</f>
        <v>8339.3549999999996</v>
      </c>
      <c r="E37" s="35">
        <f>E38</f>
        <v>4437.125</v>
      </c>
      <c r="H37" s="44"/>
    </row>
    <row r="38" spans="1:11" x14ac:dyDescent="0.2">
      <c r="A38" s="12" t="s">
        <v>47</v>
      </c>
      <c r="B38" s="12" t="s">
        <v>34</v>
      </c>
      <c r="C38" s="12">
        <v>120</v>
      </c>
      <c r="D38" s="35">
        <f>Ведом!F254</f>
        <v>8339.3549999999996</v>
      </c>
      <c r="E38" s="35">
        <f>Ведом!G254</f>
        <v>4437.125</v>
      </c>
      <c r="H38" s="44"/>
    </row>
    <row r="39" spans="1:11" x14ac:dyDescent="0.2">
      <c r="A39" s="30" t="s">
        <v>48</v>
      </c>
      <c r="B39" s="12" t="s">
        <v>34</v>
      </c>
      <c r="C39" s="12">
        <v>200</v>
      </c>
      <c r="D39" s="35">
        <f>D40</f>
        <v>756.55899999999997</v>
      </c>
      <c r="E39" s="35">
        <f>E40</f>
        <v>587.053</v>
      </c>
      <c r="H39" s="44"/>
    </row>
    <row r="40" spans="1:11" x14ac:dyDescent="0.2">
      <c r="A40" s="12" t="s">
        <v>49</v>
      </c>
      <c r="B40" s="12" t="s">
        <v>34</v>
      </c>
      <c r="C40" s="12">
        <v>240</v>
      </c>
      <c r="D40" s="35">
        <f>Ведом!F256</f>
        <v>756.55899999999997</v>
      </c>
      <c r="E40" s="35">
        <f>Ведом!G256</f>
        <v>587.053</v>
      </c>
      <c r="H40" s="44"/>
    </row>
    <row r="41" spans="1:11" x14ac:dyDescent="0.2">
      <c r="A41" s="12" t="s">
        <v>50</v>
      </c>
      <c r="B41" s="12" t="s">
        <v>34</v>
      </c>
      <c r="C41" s="12">
        <v>800</v>
      </c>
      <c r="D41" s="35">
        <f>D42</f>
        <v>4768.3339999999998</v>
      </c>
      <c r="E41" s="35">
        <f>E42</f>
        <v>4768.3339999999998</v>
      </c>
      <c r="H41" s="44"/>
    </row>
    <row r="42" spans="1:11" ht="25.5" x14ac:dyDescent="0.2">
      <c r="A42" s="12" t="s">
        <v>104</v>
      </c>
      <c r="B42" s="12" t="s">
        <v>34</v>
      </c>
      <c r="C42" s="12">
        <v>810</v>
      </c>
      <c r="D42" s="35">
        <f>Ведом!F271</f>
        <v>4768.3339999999998</v>
      </c>
      <c r="E42" s="35">
        <f>Ведом!G271</f>
        <v>4768.3339999999998</v>
      </c>
      <c r="H42" s="44"/>
    </row>
    <row r="43" spans="1:11" ht="51" x14ac:dyDescent="0.2">
      <c r="A43" s="45" t="s">
        <v>185</v>
      </c>
      <c r="B43" s="45" t="str">
        <f>Ведом!D68</f>
        <v>0400000000</v>
      </c>
      <c r="C43" s="50"/>
      <c r="D43" s="89">
        <f>D44</f>
        <v>30062.316999999999</v>
      </c>
      <c r="E43" s="89">
        <f>E44</f>
        <v>0</v>
      </c>
      <c r="H43" s="44"/>
      <c r="K43" s="148"/>
    </row>
    <row r="44" spans="1:11" ht="25.5" x14ac:dyDescent="0.2">
      <c r="A44" s="12" t="s">
        <v>69</v>
      </c>
      <c r="B44" s="12" t="s">
        <v>20</v>
      </c>
      <c r="C44" s="51">
        <v>600</v>
      </c>
      <c r="D44" s="11">
        <f>D45</f>
        <v>30062.316999999999</v>
      </c>
      <c r="E44" s="11">
        <f>E45</f>
        <v>0</v>
      </c>
      <c r="H44" s="44"/>
    </row>
    <row r="45" spans="1:11" x14ac:dyDescent="0.2">
      <c r="A45" s="12" t="s">
        <v>70</v>
      </c>
      <c r="B45" s="12" t="s">
        <v>20</v>
      </c>
      <c r="C45" s="51">
        <v>620</v>
      </c>
      <c r="D45" s="11">
        <f>Ведом!F70</f>
        <v>30062.316999999999</v>
      </c>
      <c r="E45" s="11">
        <f>Ведом!G70</f>
        <v>0</v>
      </c>
      <c r="H45" s="44"/>
    </row>
    <row r="46" spans="1:11" ht="25.5" x14ac:dyDescent="0.2">
      <c r="A46" s="45" t="s">
        <v>204</v>
      </c>
      <c r="B46" s="45" t="str">
        <f>Ведом!D107</f>
        <v>0500000000</v>
      </c>
      <c r="C46" s="45"/>
      <c r="D46" s="19">
        <f>D47</f>
        <v>49484.460999999996</v>
      </c>
      <c r="E46" s="19">
        <f>E47</f>
        <v>397.81099999999998</v>
      </c>
      <c r="G46" s="106"/>
      <c r="H46" s="44"/>
      <c r="J46" s="106"/>
      <c r="K46" s="44"/>
    </row>
    <row r="47" spans="1:11" ht="25.5" x14ac:dyDescent="0.2">
      <c r="A47" s="12" t="s">
        <v>69</v>
      </c>
      <c r="B47" s="12" t="s">
        <v>24</v>
      </c>
      <c r="C47" s="14">
        <v>600</v>
      </c>
      <c r="D47" s="42">
        <f>D48</f>
        <v>49484.460999999996</v>
      </c>
      <c r="E47" s="42">
        <f>E48</f>
        <v>397.81099999999998</v>
      </c>
      <c r="H47" s="44"/>
    </row>
    <row r="48" spans="1:11" x14ac:dyDescent="0.2">
      <c r="A48" s="12" t="s">
        <v>70</v>
      </c>
      <c r="B48" s="12" t="s">
        <v>24</v>
      </c>
      <c r="C48" s="14">
        <v>620</v>
      </c>
      <c r="D48" s="42">
        <f>Ведом!F109+Ведом!F113+Ведом!F153+Ведом!F330</f>
        <v>49484.460999999996</v>
      </c>
      <c r="E48" s="42">
        <f>Ведом!G109+Ведом!G113+Ведом!G153+Ведом!G330</f>
        <v>397.81099999999998</v>
      </c>
      <c r="H48" s="44"/>
    </row>
    <row r="49" spans="1:11" ht="36.75" customHeight="1" x14ac:dyDescent="0.2">
      <c r="A49" s="45" t="s">
        <v>199</v>
      </c>
      <c r="B49" s="45" t="str">
        <f>Ведом!D322</f>
        <v>0600000000</v>
      </c>
      <c r="C49" s="45"/>
      <c r="D49" s="46">
        <f>D50</f>
        <v>78435.663</v>
      </c>
      <c r="E49" s="46">
        <f>E50</f>
        <v>23551.186000000002</v>
      </c>
      <c r="H49" s="44"/>
      <c r="K49" s="148"/>
    </row>
    <row r="50" spans="1:11" ht="25.5" x14ac:dyDescent="0.2">
      <c r="A50" s="12" t="s">
        <v>69</v>
      </c>
      <c r="B50" s="12" t="s">
        <v>38</v>
      </c>
      <c r="C50" s="12">
        <v>600</v>
      </c>
      <c r="D50" s="35">
        <f>D51</f>
        <v>78435.663</v>
      </c>
      <c r="E50" s="35">
        <f>E51</f>
        <v>23551.186000000002</v>
      </c>
      <c r="H50" s="44"/>
    </row>
    <row r="51" spans="1:11" x14ac:dyDescent="0.2">
      <c r="A51" s="12" t="s">
        <v>70</v>
      </c>
      <c r="B51" s="12" t="s">
        <v>38</v>
      </c>
      <c r="C51" s="12">
        <v>620</v>
      </c>
      <c r="D51" s="35">
        <f>Ведом!F314+Ведом!F324+Ведом!F331+Ведом!F342</f>
        <v>78435.663</v>
      </c>
      <c r="E51" s="35">
        <f>Ведом!G314+Ведом!G324+Ведом!G331+Ведом!G342</f>
        <v>23551.186000000002</v>
      </c>
      <c r="H51" s="44"/>
      <c r="J51" s="106"/>
    </row>
    <row r="52" spans="1:11" ht="25.5" x14ac:dyDescent="0.2">
      <c r="A52" s="45" t="s">
        <v>202</v>
      </c>
      <c r="B52" s="45" t="str">
        <f>Ведом!D357</f>
        <v>0700000000</v>
      </c>
      <c r="C52" s="45"/>
      <c r="D52" s="46">
        <f>D53</f>
        <v>2813.0940000000001</v>
      </c>
      <c r="E52" s="46">
        <f>E53</f>
        <v>0</v>
      </c>
      <c r="G52" s="106"/>
      <c r="H52" s="44"/>
    </row>
    <row r="53" spans="1:11" ht="25.5" x14ac:dyDescent="0.2">
      <c r="A53" s="12" t="s">
        <v>69</v>
      </c>
      <c r="B53" s="12" t="s">
        <v>41</v>
      </c>
      <c r="C53" s="12">
        <v>600</v>
      </c>
      <c r="D53" s="35">
        <f>D54</f>
        <v>2813.0940000000001</v>
      </c>
      <c r="E53" s="35">
        <f>E54</f>
        <v>0</v>
      </c>
      <c r="H53" s="44"/>
    </row>
    <row r="54" spans="1:11" x14ac:dyDescent="0.2">
      <c r="A54" s="12" t="s">
        <v>70</v>
      </c>
      <c r="B54" s="12" t="s">
        <v>41</v>
      </c>
      <c r="C54" s="12">
        <v>620</v>
      </c>
      <c r="D54" s="35">
        <f>Ведом!F359</f>
        <v>2813.0940000000001</v>
      </c>
      <c r="E54" s="35">
        <f>Ведом!G359</f>
        <v>0</v>
      </c>
      <c r="H54" s="44"/>
    </row>
    <row r="55" spans="1:11" ht="25.5" x14ac:dyDescent="0.2">
      <c r="A55" s="45" t="s">
        <v>198</v>
      </c>
      <c r="B55" s="45" t="str">
        <f>Ведом!D282</f>
        <v>0800000000</v>
      </c>
      <c r="C55" s="45"/>
      <c r="D55" s="46">
        <f>D56</f>
        <v>4212.0320000000002</v>
      </c>
      <c r="E55" s="46">
        <f>E56</f>
        <v>0</v>
      </c>
      <c r="H55" s="44"/>
      <c r="K55" s="148"/>
    </row>
    <row r="56" spans="1:11" ht="25.5" x14ac:dyDescent="0.2">
      <c r="A56" s="12" t="s">
        <v>69</v>
      </c>
      <c r="B56" s="12" t="s">
        <v>36</v>
      </c>
      <c r="C56" s="12">
        <v>600</v>
      </c>
      <c r="D56" s="35">
        <f>D57</f>
        <v>4212.0320000000002</v>
      </c>
      <c r="E56" s="35">
        <f>E57</f>
        <v>0</v>
      </c>
      <c r="H56" s="44"/>
    </row>
    <row r="57" spans="1:11" x14ac:dyDescent="0.2">
      <c r="A57" s="12" t="s">
        <v>210</v>
      </c>
      <c r="B57" s="12" t="s">
        <v>36</v>
      </c>
      <c r="C57" s="12">
        <v>610</v>
      </c>
      <c r="D57" s="35">
        <f>Ведом!F294</f>
        <v>4212.0320000000002</v>
      </c>
      <c r="E57" s="35">
        <f>Ведом!G294</f>
        <v>0</v>
      </c>
      <c r="H57" s="44"/>
    </row>
    <row r="58" spans="1:11" ht="25.5" hidden="1" x14ac:dyDescent="0.2">
      <c r="A58" s="12" t="s">
        <v>133</v>
      </c>
      <c r="B58" s="12">
        <v>4400000000</v>
      </c>
      <c r="C58" s="12">
        <v>400</v>
      </c>
      <c r="D58" s="35" t="e">
        <f>D59</f>
        <v>#REF!</v>
      </c>
      <c r="E58" s="35" t="e">
        <f>E59</f>
        <v>#REF!</v>
      </c>
      <c r="H58" s="44"/>
    </row>
    <row r="59" spans="1:11" hidden="1" x14ac:dyDescent="0.2">
      <c r="A59" s="12" t="s">
        <v>134</v>
      </c>
      <c r="B59" s="12">
        <v>4400000000</v>
      </c>
      <c r="C59" s="12">
        <v>410</v>
      </c>
      <c r="D59" s="35" t="e">
        <f>Ведом!#REF!</f>
        <v>#REF!</v>
      </c>
      <c r="E59" s="35" t="e">
        <f>Ведом!#REF!</f>
        <v>#REF!</v>
      </c>
      <c r="H59" s="44"/>
    </row>
    <row r="60" spans="1:11" ht="25.5" x14ac:dyDescent="0.2">
      <c r="A60" s="45" t="s">
        <v>191</v>
      </c>
      <c r="B60" s="45" t="str">
        <f>Ведом!D125</f>
        <v>1000000000</v>
      </c>
      <c r="C60" s="45"/>
      <c r="D60" s="46">
        <f>D61</f>
        <v>1335.2850000000001</v>
      </c>
      <c r="E60" s="46">
        <f>E61</f>
        <v>861.07399999999996</v>
      </c>
      <c r="H60" s="44"/>
    </row>
    <row r="61" spans="1:11" x14ac:dyDescent="0.2">
      <c r="A61" s="12" t="s">
        <v>85</v>
      </c>
      <c r="B61" s="12" t="s">
        <v>27</v>
      </c>
      <c r="C61" s="12">
        <v>300</v>
      </c>
      <c r="D61" s="35">
        <f>D62</f>
        <v>1335.2850000000001</v>
      </c>
      <c r="E61" s="35">
        <f>E62</f>
        <v>861.07399999999996</v>
      </c>
      <c r="H61" s="44"/>
    </row>
    <row r="62" spans="1:11" x14ac:dyDescent="0.2">
      <c r="A62" s="12" t="s">
        <v>86</v>
      </c>
      <c r="B62" s="12" t="s">
        <v>27</v>
      </c>
      <c r="C62" s="12">
        <v>320</v>
      </c>
      <c r="D62" s="35">
        <f>Ведом!F127</f>
        <v>1335.2850000000001</v>
      </c>
      <c r="E62" s="35">
        <f>Ведом!G127</f>
        <v>861.07399999999996</v>
      </c>
      <c r="H62" s="44"/>
    </row>
    <row r="63" spans="1:11" ht="41.25" customHeight="1" x14ac:dyDescent="0.2">
      <c r="A63" s="45" t="s">
        <v>186</v>
      </c>
      <c r="B63" s="45" t="str">
        <f>Ведом!D77</f>
        <v>1100000000</v>
      </c>
      <c r="C63" s="45"/>
      <c r="D63" s="46">
        <f>D64</f>
        <v>2420.4949999999999</v>
      </c>
      <c r="E63" s="46">
        <f>E64</f>
        <v>0</v>
      </c>
      <c r="H63" s="44"/>
    </row>
    <row r="64" spans="1:11" x14ac:dyDescent="0.2">
      <c r="A64" s="30" t="s">
        <v>48</v>
      </c>
      <c r="B64" s="12" t="s">
        <v>22</v>
      </c>
      <c r="C64" s="12">
        <v>200</v>
      </c>
      <c r="D64" s="35">
        <f>D65</f>
        <v>2420.4949999999999</v>
      </c>
      <c r="E64" s="35">
        <f>E65</f>
        <v>0</v>
      </c>
      <c r="H64" s="44"/>
    </row>
    <row r="65" spans="1:11" x14ac:dyDescent="0.2">
      <c r="A65" s="12" t="s">
        <v>49</v>
      </c>
      <c r="B65" s="12" t="s">
        <v>22</v>
      </c>
      <c r="C65" s="12">
        <v>240</v>
      </c>
      <c r="D65" s="35">
        <f>Ведом!F79</f>
        <v>2420.4949999999999</v>
      </c>
      <c r="E65" s="35">
        <f>Ведом!G79</f>
        <v>0</v>
      </c>
      <c r="H65" s="44"/>
    </row>
    <row r="66" spans="1:11" ht="25.5" x14ac:dyDescent="0.2">
      <c r="A66" s="45" t="s">
        <v>178</v>
      </c>
      <c r="B66" s="45" t="str">
        <f>Ведом!D163</f>
        <v>1200000000</v>
      </c>
      <c r="C66" s="45"/>
      <c r="D66" s="46">
        <f>D67+D69+D71</f>
        <v>386.94299999999998</v>
      </c>
      <c r="E66" s="46">
        <f>E67+E69+E71</f>
        <v>365.94299999999998</v>
      </c>
      <c r="H66" s="44"/>
    </row>
    <row r="67" spans="1:11" ht="38.25" x14ac:dyDescent="0.2">
      <c r="A67" s="12" t="s">
        <v>46</v>
      </c>
      <c r="B67" s="12" t="s">
        <v>32</v>
      </c>
      <c r="C67" s="12">
        <v>100</v>
      </c>
      <c r="D67" s="36">
        <f>D68</f>
        <v>343.72800000000001</v>
      </c>
      <c r="E67" s="36">
        <f>E68</f>
        <v>343.72800000000001</v>
      </c>
      <c r="H67" s="44"/>
    </row>
    <row r="68" spans="1:11" x14ac:dyDescent="0.2">
      <c r="A68" s="12" t="s">
        <v>47</v>
      </c>
      <c r="B68" s="12" t="s">
        <v>32</v>
      </c>
      <c r="C68" s="12">
        <v>120</v>
      </c>
      <c r="D68" s="36">
        <f>Ведом!F165</f>
        <v>343.72800000000001</v>
      </c>
      <c r="E68" s="36">
        <f>Ведом!G165</f>
        <v>343.72800000000001</v>
      </c>
      <c r="H68" s="44"/>
    </row>
    <row r="69" spans="1:11" x14ac:dyDescent="0.2">
      <c r="A69" s="30" t="s">
        <v>48</v>
      </c>
      <c r="B69" s="12" t="s">
        <v>32</v>
      </c>
      <c r="C69" s="12">
        <v>200</v>
      </c>
      <c r="D69" s="36">
        <f>D70</f>
        <v>22.215</v>
      </c>
      <c r="E69" s="36">
        <f>E70</f>
        <v>22.215</v>
      </c>
      <c r="H69" s="44"/>
    </row>
    <row r="70" spans="1:11" x14ac:dyDescent="0.2">
      <c r="A70" s="12" t="s">
        <v>49</v>
      </c>
      <c r="B70" s="12" t="s">
        <v>32</v>
      </c>
      <c r="C70" s="12">
        <v>240</v>
      </c>
      <c r="D70" s="36">
        <f>Ведом!F167</f>
        <v>22.215</v>
      </c>
      <c r="E70" s="36">
        <f>Ведом!G167</f>
        <v>22.215</v>
      </c>
      <c r="H70" s="44"/>
    </row>
    <row r="71" spans="1:11" ht="25.5" x14ac:dyDescent="0.2">
      <c r="A71" s="12" t="s">
        <v>69</v>
      </c>
      <c r="B71" s="12" t="s">
        <v>32</v>
      </c>
      <c r="C71" s="12">
        <v>600</v>
      </c>
      <c r="D71" s="36">
        <f>D72</f>
        <v>21</v>
      </c>
      <c r="E71" s="36">
        <f>E72</f>
        <v>0</v>
      </c>
      <c r="H71" s="44"/>
    </row>
    <row r="72" spans="1:11" x14ac:dyDescent="0.2">
      <c r="A72" s="12" t="s">
        <v>210</v>
      </c>
      <c r="B72" s="12" t="s">
        <v>32</v>
      </c>
      <c r="C72" s="12">
        <v>610</v>
      </c>
      <c r="D72" s="36">
        <f>Ведом!F203</f>
        <v>21</v>
      </c>
      <c r="E72" s="36">
        <f>Ведом!G203</f>
        <v>0</v>
      </c>
      <c r="H72" s="44"/>
    </row>
    <row r="73" spans="1:11" ht="38.25" x14ac:dyDescent="0.2">
      <c r="A73" s="45" t="s">
        <v>212</v>
      </c>
      <c r="B73" s="45">
        <v>1300000000</v>
      </c>
      <c r="C73" s="45"/>
      <c r="D73" s="43">
        <f>D74</f>
        <v>100</v>
      </c>
      <c r="E73" s="43"/>
      <c r="H73" s="44"/>
    </row>
    <row r="74" spans="1:11" x14ac:dyDescent="0.2">
      <c r="A74" s="12" t="s">
        <v>50</v>
      </c>
      <c r="B74" s="12">
        <v>1300000000</v>
      </c>
      <c r="C74" s="12">
        <v>800</v>
      </c>
      <c r="D74" s="36">
        <f>D75</f>
        <v>100</v>
      </c>
      <c r="E74" s="36"/>
      <c r="H74" s="44"/>
    </row>
    <row r="75" spans="1:11" x14ac:dyDescent="0.2">
      <c r="A75" s="12" t="s">
        <v>97</v>
      </c>
      <c r="B75" s="12">
        <v>1300000000</v>
      </c>
      <c r="C75" s="12">
        <v>870</v>
      </c>
      <c r="D75" s="36">
        <f>Ведом!F199</f>
        <v>100</v>
      </c>
      <c r="E75" s="36"/>
      <c r="H75" s="44"/>
    </row>
    <row r="76" spans="1:11" ht="25.5" x14ac:dyDescent="0.2">
      <c r="A76" s="45" t="s">
        <v>195</v>
      </c>
      <c r="B76" s="45" t="str">
        <f>Ведом!D204</f>
        <v>1400000000</v>
      </c>
      <c r="C76" s="45"/>
      <c r="D76" s="43">
        <f>D77+D79+D81</f>
        <v>23238.255000000005</v>
      </c>
      <c r="E76" s="43">
        <f>E77+E79+E81</f>
        <v>11732.137999999999</v>
      </c>
      <c r="H76" s="44"/>
      <c r="K76" s="148"/>
    </row>
    <row r="77" spans="1:11" ht="36.75" customHeight="1" x14ac:dyDescent="0.2">
      <c r="A77" s="12" t="s">
        <v>46</v>
      </c>
      <c r="B77" s="12" t="s">
        <v>33</v>
      </c>
      <c r="C77" s="40">
        <v>100</v>
      </c>
      <c r="D77" s="11">
        <f>D78</f>
        <v>14611.984</v>
      </c>
      <c r="E77" s="11">
        <f>E78</f>
        <v>3992.7939999999999</v>
      </c>
      <c r="H77" s="44"/>
    </row>
    <row r="78" spans="1:11" x14ac:dyDescent="0.2">
      <c r="A78" s="12" t="s">
        <v>98</v>
      </c>
      <c r="B78" s="12" t="s">
        <v>33</v>
      </c>
      <c r="C78" s="40">
        <v>110</v>
      </c>
      <c r="D78" s="11">
        <f>Ведом!F206</f>
        <v>14611.984</v>
      </c>
      <c r="E78" s="11">
        <f>Ведом!G206</f>
        <v>3992.7939999999999</v>
      </c>
      <c r="H78" s="44"/>
    </row>
    <row r="79" spans="1:11" x14ac:dyDescent="0.2">
      <c r="A79" s="30" t="s">
        <v>48</v>
      </c>
      <c r="B79" s="12" t="s">
        <v>33</v>
      </c>
      <c r="C79" s="40">
        <v>200</v>
      </c>
      <c r="D79" s="11">
        <f>D80</f>
        <v>8614.0130000000008</v>
      </c>
      <c r="E79" s="11">
        <f>E80</f>
        <v>7739.3440000000001</v>
      </c>
      <c r="H79" s="44"/>
    </row>
    <row r="80" spans="1:11" x14ac:dyDescent="0.2">
      <c r="A80" s="12" t="s">
        <v>49</v>
      </c>
      <c r="B80" s="12" t="s">
        <v>33</v>
      </c>
      <c r="C80" s="40">
        <v>240</v>
      </c>
      <c r="D80" s="11">
        <f>Ведом!F208+Ведом!F353</f>
        <v>8614.0130000000008</v>
      </c>
      <c r="E80" s="11">
        <f>Ведом!G208+Ведом!G353</f>
        <v>7739.3440000000001</v>
      </c>
      <c r="H80" s="44"/>
    </row>
    <row r="81" spans="1:11" x14ac:dyDescent="0.2">
      <c r="A81" s="12" t="s">
        <v>50</v>
      </c>
      <c r="B81" s="12" t="s">
        <v>33</v>
      </c>
      <c r="C81" s="40">
        <v>800</v>
      </c>
      <c r="D81" s="11">
        <f>D82</f>
        <v>12.257999999999999</v>
      </c>
      <c r="E81" s="11">
        <f>E82</f>
        <v>0</v>
      </c>
      <c r="H81" s="44"/>
    </row>
    <row r="82" spans="1:11" x14ac:dyDescent="0.2">
      <c r="A82" s="12" t="s">
        <v>51</v>
      </c>
      <c r="B82" s="12" t="s">
        <v>33</v>
      </c>
      <c r="C82" s="40">
        <v>850</v>
      </c>
      <c r="D82" s="11">
        <f>Ведом!F210</f>
        <v>12.257999999999999</v>
      </c>
      <c r="E82" s="11">
        <f>Ведом!G210</f>
        <v>0</v>
      </c>
      <c r="H82" s="44"/>
    </row>
    <row r="83" spans="1:11" ht="25.5" x14ac:dyDescent="0.2">
      <c r="A83" s="45" t="s">
        <v>205</v>
      </c>
      <c r="B83" s="45">
        <f>Ведом!D84</f>
        <v>1700000000</v>
      </c>
      <c r="C83" s="47"/>
      <c r="D83" s="38">
        <f>D86+D88+D84</f>
        <v>663.74599999999998</v>
      </c>
      <c r="E83" s="38">
        <f>E86+E88</f>
        <v>0</v>
      </c>
      <c r="H83" s="44"/>
    </row>
    <row r="84" spans="1:11" ht="38.25" x14ac:dyDescent="0.2">
      <c r="A84" s="12" t="s">
        <v>46</v>
      </c>
      <c r="B84" s="12">
        <v>1700000000</v>
      </c>
      <c r="C84" s="40">
        <v>100</v>
      </c>
      <c r="D84" s="37">
        <f>D85</f>
        <v>618.74599999999998</v>
      </c>
      <c r="E84" s="38"/>
      <c r="H84" s="44"/>
    </row>
    <row r="85" spans="1:11" x14ac:dyDescent="0.2">
      <c r="A85" s="12" t="s">
        <v>98</v>
      </c>
      <c r="B85" s="12">
        <v>1700000000</v>
      </c>
      <c r="C85" s="40">
        <v>110</v>
      </c>
      <c r="D85" s="37">
        <f>Ведом!F213</f>
        <v>618.74599999999998</v>
      </c>
      <c r="E85" s="38"/>
      <c r="H85" s="44"/>
    </row>
    <row r="86" spans="1:11" ht="25.5" hidden="1" x14ac:dyDescent="0.2">
      <c r="A86" s="12" t="s">
        <v>69</v>
      </c>
      <c r="B86" s="12">
        <v>1700000000</v>
      </c>
      <c r="C86" s="40">
        <v>600</v>
      </c>
      <c r="D86" s="37">
        <f>D87</f>
        <v>0</v>
      </c>
      <c r="E86" s="37">
        <f>E87</f>
        <v>0</v>
      </c>
      <c r="H86" s="44"/>
    </row>
    <row r="87" spans="1:11" ht="25.5" hidden="1" x14ac:dyDescent="0.2">
      <c r="A87" s="12" t="s">
        <v>169</v>
      </c>
      <c r="B87" s="12">
        <v>1700000000</v>
      </c>
      <c r="C87" s="40">
        <v>630</v>
      </c>
      <c r="D87" s="37">
        <f>Ведом!F86</f>
        <v>0</v>
      </c>
      <c r="E87" s="37">
        <f>Ведом!G86</f>
        <v>0</v>
      </c>
      <c r="H87" s="44"/>
    </row>
    <row r="88" spans="1:11" ht="12" customHeight="1" x14ac:dyDescent="0.2">
      <c r="A88" s="12" t="str">
        <f>Ведом!B297</f>
        <v>Иные бюджетные ассигнования</v>
      </c>
      <c r="B88" s="12">
        <f>Ведом!D297</f>
        <v>1700000000</v>
      </c>
      <c r="C88" s="40">
        <f>Ведом!E297</f>
        <v>800</v>
      </c>
      <c r="D88" s="37">
        <f>D89</f>
        <v>45</v>
      </c>
      <c r="E88" s="37">
        <f>E89</f>
        <v>0</v>
      </c>
      <c r="H88" s="44"/>
    </row>
    <row r="89" spans="1:11" ht="25.5" customHeight="1" x14ac:dyDescent="0.2">
      <c r="A89" s="12" t="str">
        <f>Ведом!B298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89" s="12">
        <f>Ведом!D298</f>
        <v>1700000000</v>
      </c>
      <c r="C89" s="40">
        <f>Ведом!E298</f>
        <v>810</v>
      </c>
      <c r="D89" s="37">
        <f>Ведом!F298</f>
        <v>45</v>
      </c>
      <c r="E89" s="37">
        <f>Ведом!G298</f>
        <v>0</v>
      </c>
      <c r="H89" s="44"/>
    </row>
    <row r="90" spans="1:11" ht="38.25" x14ac:dyDescent="0.2">
      <c r="A90" s="45" t="s">
        <v>193</v>
      </c>
      <c r="B90" s="45">
        <f>Ведом!D159</f>
        <v>1800000000</v>
      </c>
      <c r="C90" s="47"/>
      <c r="D90" s="38">
        <f>D91+D93+D95+D100+D98</f>
        <v>26924.198</v>
      </c>
      <c r="E90" s="38">
        <f>E91+E93+E95+E100+E98</f>
        <v>5.5970000000000004</v>
      </c>
      <c r="G90" s="106"/>
      <c r="H90" s="44"/>
      <c r="J90" s="147"/>
      <c r="K90" s="148"/>
    </row>
    <row r="91" spans="1:11" ht="38.25" x14ac:dyDescent="0.2">
      <c r="A91" s="12" t="s">
        <v>46</v>
      </c>
      <c r="B91" s="12">
        <v>1800000000</v>
      </c>
      <c r="C91" s="40">
        <v>100</v>
      </c>
      <c r="D91" s="37">
        <f>D92</f>
        <v>20941.365000000002</v>
      </c>
      <c r="E91" s="37">
        <f>E92</f>
        <v>0</v>
      </c>
      <c r="H91" s="44"/>
    </row>
    <row r="92" spans="1:11" x14ac:dyDescent="0.2">
      <c r="A92" s="12" t="s">
        <v>47</v>
      </c>
      <c r="B92" s="12">
        <v>1800000000</v>
      </c>
      <c r="C92" s="40">
        <v>120</v>
      </c>
      <c r="D92" s="37">
        <f>Ведом!F159+Ведом!F175+Ведом!F274</f>
        <v>20941.365000000002</v>
      </c>
      <c r="E92" s="37">
        <f>Ведом!G159+Ведом!G175+Ведом!G274</f>
        <v>0</v>
      </c>
      <c r="H92" s="44"/>
    </row>
    <row r="93" spans="1:11" x14ac:dyDescent="0.2">
      <c r="A93" s="30" t="s">
        <v>48</v>
      </c>
      <c r="B93" s="12">
        <v>1800000000</v>
      </c>
      <c r="C93" s="40">
        <v>200</v>
      </c>
      <c r="D93" s="37">
        <f>D94</f>
        <v>2742.4089999999997</v>
      </c>
      <c r="E93" s="37">
        <f>E94</f>
        <v>0</v>
      </c>
      <c r="H93" s="44"/>
    </row>
    <row r="94" spans="1:11" x14ac:dyDescent="0.2">
      <c r="A94" s="12" t="s">
        <v>49</v>
      </c>
      <c r="B94" s="12">
        <v>1800000000</v>
      </c>
      <c r="C94" s="40">
        <v>240</v>
      </c>
      <c r="D94" s="37">
        <f>Ведом!F177+Ведом!F216+Ведом!F301</f>
        <v>2742.4089999999997</v>
      </c>
      <c r="E94" s="37">
        <f>Ведом!G177+Ведом!G216+Ведом!G301</f>
        <v>0</v>
      </c>
      <c r="H94" s="44"/>
    </row>
    <row r="95" spans="1:11" x14ac:dyDescent="0.2">
      <c r="A95" s="12" t="s">
        <v>85</v>
      </c>
      <c r="B95" s="12">
        <v>1800000000</v>
      </c>
      <c r="C95" s="40">
        <v>300</v>
      </c>
      <c r="D95" s="37">
        <f>D96+D97</f>
        <v>3041.5439999999999</v>
      </c>
      <c r="E95" s="37">
        <f>E96+E97</f>
        <v>0</v>
      </c>
      <c r="H95" s="44"/>
    </row>
    <row r="96" spans="1:11" x14ac:dyDescent="0.2">
      <c r="A96" s="12" t="s">
        <v>112</v>
      </c>
      <c r="B96" s="12">
        <v>1800000000</v>
      </c>
      <c r="C96" s="40">
        <v>310</v>
      </c>
      <c r="D96" s="37">
        <f>Ведом!F346</f>
        <v>3041.5439999999999</v>
      </c>
      <c r="E96" s="37">
        <f>Ведом!G346</f>
        <v>0</v>
      </c>
      <c r="H96" s="44"/>
    </row>
    <row r="97" spans="1:8" hidden="1" x14ac:dyDescent="0.2">
      <c r="A97" s="12" t="s">
        <v>86</v>
      </c>
      <c r="B97" s="12">
        <v>1800000000</v>
      </c>
      <c r="C97" s="40">
        <v>320</v>
      </c>
      <c r="D97" s="37">
        <f>Ведом!F179</f>
        <v>0</v>
      </c>
      <c r="E97" s="37">
        <f>Ведом!G179</f>
        <v>0</v>
      </c>
      <c r="H97" s="44"/>
    </row>
    <row r="98" spans="1:8" ht="25.5" hidden="1" x14ac:dyDescent="0.2">
      <c r="A98" s="12" t="s">
        <v>69</v>
      </c>
      <c r="B98" s="12">
        <v>1800000000</v>
      </c>
      <c r="C98" s="40">
        <v>600</v>
      </c>
      <c r="D98" s="37">
        <f>D99</f>
        <v>5.5970000000000004</v>
      </c>
      <c r="E98" s="37">
        <f>E99</f>
        <v>5.5970000000000004</v>
      </c>
      <c r="H98" s="44"/>
    </row>
    <row r="99" spans="1:8" hidden="1" x14ac:dyDescent="0.2">
      <c r="A99" s="30" t="s">
        <v>70</v>
      </c>
      <c r="B99" s="12">
        <v>1800000000</v>
      </c>
      <c r="C99" s="40">
        <v>620</v>
      </c>
      <c r="D99" s="37">
        <f>Ведом!F191</f>
        <v>5.5970000000000004</v>
      </c>
      <c r="E99" s="37">
        <f>Ведом!G191</f>
        <v>5.5970000000000004</v>
      </c>
      <c r="H99" s="44"/>
    </row>
    <row r="100" spans="1:8" x14ac:dyDescent="0.2">
      <c r="A100" s="12" t="s">
        <v>50</v>
      </c>
      <c r="B100" s="12">
        <v>1800000000</v>
      </c>
      <c r="C100" s="40">
        <v>800</v>
      </c>
      <c r="D100" s="37">
        <f>D101+D102</f>
        <v>193.28299999999999</v>
      </c>
      <c r="E100" s="37">
        <f>E101+E102</f>
        <v>0</v>
      </c>
      <c r="H100" s="44"/>
    </row>
    <row r="101" spans="1:8" hidden="1" x14ac:dyDescent="0.2">
      <c r="A101" s="12" t="s">
        <v>131</v>
      </c>
      <c r="B101" s="12">
        <v>1800000000</v>
      </c>
      <c r="C101" s="40">
        <v>830</v>
      </c>
      <c r="D101" s="37">
        <f>Ведом!F218</f>
        <v>0</v>
      </c>
      <c r="E101" s="37">
        <f>Ведом!G218</f>
        <v>0</v>
      </c>
      <c r="H101" s="44"/>
    </row>
    <row r="102" spans="1:8" x14ac:dyDescent="0.2">
      <c r="A102" s="12" t="s">
        <v>51</v>
      </c>
      <c r="B102" s="12">
        <v>1800000000</v>
      </c>
      <c r="C102" s="40">
        <v>850</v>
      </c>
      <c r="D102" s="37">
        <f>Ведом!F181+Ведом!F219</f>
        <v>193.28299999999999</v>
      </c>
      <c r="E102" s="37">
        <f>Ведом!G181+Ведом!G219</f>
        <v>0</v>
      </c>
      <c r="H102" s="44"/>
    </row>
    <row r="103" spans="1:8" ht="26.85" customHeight="1" x14ac:dyDescent="0.2">
      <c r="A103" s="45" t="s">
        <v>194</v>
      </c>
      <c r="B103" s="45">
        <v>1900000000</v>
      </c>
      <c r="C103" s="47"/>
      <c r="D103" s="38">
        <f>D105+D107</f>
        <v>652.44299999999998</v>
      </c>
      <c r="E103" s="38">
        <f>E105+E107</f>
        <v>652.44299999999998</v>
      </c>
      <c r="H103" s="44"/>
    </row>
    <row r="104" spans="1:8" ht="42.6" hidden="1" customHeight="1" x14ac:dyDescent="0.2">
      <c r="A104" s="12" t="s">
        <v>128</v>
      </c>
      <c r="B104" s="12"/>
      <c r="C104" s="40">
        <v>850</v>
      </c>
      <c r="D104" s="37" t="e">
        <f>Ведом!#REF!</f>
        <v>#REF!</v>
      </c>
      <c r="E104" s="37" t="e">
        <f>Ведом!#REF!</f>
        <v>#REF!</v>
      </c>
      <c r="H104" s="44"/>
    </row>
    <row r="105" spans="1:8" ht="38.25" x14ac:dyDescent="0.2">
      <c r="A105" s="12" t="s">
        <v>46</v>
      </c>
      <c r="B105" s="12">
        <v>1900000000</v>
      </c>
      <c r="C105" s="40">
        <v>100</v>
      </c>
      <c r="D105" s="37">
        <f>D106</f>
        <v>586.47900000000004</v>
      </c>
      <c r="E105" s="37">
        <f>E106</f>
        <v>586.47900000000004</v>
      </c>
      <c r="H105" s="44"/>
    </row>
    <row r="106" spans="1:8" x14ac:dyDescent="0.2">
      <c r="A106" s="12" t="s">
        <v>47</v>
      </c>
      <c r="B106" s="12">
        <v>1900000000</v>
      </c>
      <c r="C106" s="40">
        <v>120</v>
      </c>
      <c r="D106" s="37">
        <f>Ведом!F184</f>
        <v>586.47900000000004</v>
      </c>
      <c r="E106" s="37">
        <f>Ведом!G184</f>
        <v>586.47900000000004</v>
      </c>
      <c r="H106" s="44"/>
    </row>
    <row r="107" spans="1:8" ht="16.5" customHeight="1" x14ac:dyDescent="0.2">
      <c r="A107" s="30" t="s">
        <v>48</v>
      </c>
      <c r="B107" s="12">
        <v>1900000000</v>
      </c>
      <c r="C107" s="40">
        <v>200</v>
      </c>
      <c r="D107" s="37">
        <f>D108</f>
        <v>65.963999999999999</v>
      </c>
      <c r="E107" s="37">
        <f>E108</f>
        <v>65.963999999999999</v>
      </c>
      <c r="H107" s="44"/>
    </row>
    <row r="108" spans="1:8" x14ac:dyDescent="0.2">
      <c r="A108" s="12" t="s">
        <v>49</v>
      </c>
      <c r="B108" s="12">
        <v>1900000000</v>
      </c>
      <c r="C108" s="40">
        <v>240</v>
      </c>
      <c r="D108" s="37">
        <f>Ведом!F186</f>
        <v>65.963999999999999</v>
      </c>
      <c r="E108" s="37">
        <f>Ведом!G186</f>
        <v>65.963999999999999</v>
      </c>
      <c r="H108" s="44"/>
    </row>
    <row r="109" spans="1:8" ht="25.5" x14ac:dyDescent="0.2">
      <c r="A109" s="64" t="s">
        <v>214</v>
      </c>
      <c r="B109" s="99">
        <v>4000000000</v>
      </c>
      <c r="C109" s="100"/>
      <c r="D109" s="38">
        <f>D110</f>
        <v>3923.1480000000001</v>
      </c>
      <c r="E109" s="38">
        <f>E110</f>
        <v>0</v>
      </c>
      <c r="H109" s="44"/>
    </row>
    <row r="110" spans="1:8" x14ac:dyDescent="0.2">
      <c r="A110" s="30" t="s">
        <v>48</v>
      </c>
      <c r="B110" s="70">
        <v>4000000000</v>
      </c>
      <c r="C110" s="101">
        <v>200</v>
      </c>
      <c r="D110" s="37">
        <f>D111</f>
        <v>3923.1480000000001</v>
      </c>
      <c r="E110" s="37">
        <f>E111</f>
        <v>0</v>
      </c>
      <c r="H110" s="44"/>
    </row>
    <row r="111" spans="1:8" x14ac:dyDescent="0.2">
      <c r="A111" s="12" t="s">
        <v>49</v>
      </c>
      <c r="B111" s="70">
        <v>4000000000</v>
      </c>
      <c r="C111" s="101">
        <v>240</v>
      </c>
      <c r="D111" s="37">
        <f>Ведом!F101</f>
        <v>3923.1480000000001</v>
      </c>
      <c r="E111" s="37">
        <f>Ведом!G101</f>
        <v>0</v>
      </c>
      <c r="H111" s="44"/>
    </row>
    <row r="112" spans="1:8" ht="25.5" customHeight="1" x14ac:dyDescent="0.2">
      <c r="A112" s="64" t="s">
        <v>201</v>
      </c>
      <c r="B112" s="99">
        <f>Ведом!D327</f>
        <v>4100000000</v>
      </c>
      <c r="C112" s="100"/>
      <c r="D112" s="38">
        <f>D113</f>
        <v>69.338999999999999</v>
      </c>
      <c r="E112" s="38">
        <f>E113</f>
        <v>0</v>
      </c>
      <c r="H112" s="44"/>
    </row>
    <row r="113" spans="1:8" ht="25.5" x14ac:dyDescent="0.2">
      <c r="A113" s="30" t="s">
        <v>69</v>
      </c>
      <c r="B113" s="70">
        <v>4100000000</v>
      </c>
      <c r="C113" s="101">
        <v>600</v>
      </c>
      <c r="D113" s="37">
        <f>D114</f>
        <v>69.338999999999999</v>
      </c>
      <c r="E113" s="37">
        <f>E114</f>
        <v>0</v>
      </c>
      <c r="H113" s="44"/>
    </row>
    <row r="114" spans="1:8" x14ac:dyDescent="0.2">
      <c r="A114" s="30" t="s">
        <v>70</v>
      </c>
      <c r="B114" s="70">
        <v>4100000000</v>
      </c>
      <c r="C114" s="101">
        <v>620</v>
      </c>
      <c r="D114" s="37">
        <f>Ведом!F327+Ведом!F317</f>
        <v>69.338999999999999</v>
      </c>
      <c r="E114" s="37">
        <f>Ведом!G327+Ведом!G317</f>
        <v>0</v>
      </c>
      <c r="H114" s="44"/>
    </row>
    <row r="115" spans="1:8" ht="53.25" customHeight="1" x14ac:dyDescent="0.2">
      <c r="A115" s="64" t="s">
        <v>196</v>
      </c>
      <c r="B115" s="99">
        <f>Ведом!D228</f>
        <v>4200000000</v>
      </c>
      <c r="C115" s="100"/>
      <c r="D115" s="38">
        <f>D116</f>
        <v>116</v>
      </c>
      <c r="E115" s="38">
        <f>E116</f>
        <v>0</v>
      </c>
      <c r="H115" s="44"/>
    </row>
    <row r="116" spans="1:8" x14ac:dyDescent="0.2">
      <c r="A116" s="30" t="s">
        <v>85</v>
      </c>
      <c r="B116" s="70">
        <v>4200000000</v>
      </c>
      <c r="C116" s="101">
        <v>300</v>
      </c>
      <c r="D116" s="37">
        <f>D118+D117</f>
        <v>116</v>
      </c>
      <c r="E116" s="37">
        <f>E118</f>
        <v>0</v>
      </c>
      <c r="H116" s="44"/>
    </row>
    <row r="117" spans="1:8" x14ac:dyDescent="0.2">
      <c r="A117" s="30" t="s">
        <v>182</v>
      </c>
      <c r="B117" s="70">
        <v>4200000000</v>
      </c>
      <c r="C117" s="101">
        <v>340</v>
      </c>
      <c r="D117" s="37">
        <f>Ведом!F230</f>
        <v>46</v>
      </c>
      <c r="E117" s="37"/>
      <c r="H117" s="44"/>
    </row>
    <row r="118" spans="1:8" x14ac:dyDescent="0.2">
      <c r="A118" s="30" t="s">
        <v>139</v>
      </c>
      <c r="B118" s="70">
        <v>4200000000</v>
      </c>
      <c r="C118" s="101">
        <v>360</v>
      </c>
      <c r="D118" s="37">
        <f>Ведом!F231</f>
        <v>70</v>
      </c>
      <c r="E118" s="37">
        <f>Ведом!G231</f>
        <v>0</v>
      </c>
      <c r="H118" s="44"/>
    </row>
    <row r="119" spans="1:8" ht="25.5" x14ac:dyDescent="0.2">
      <c r="A119" s="64" t="str">
        <f>Ведом!B134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19" s="99">
        <f>Ведом!D134</f>
        <v>4300000000</v>
      </c>
      <c r="C119" s="100"/>
      <c r="D119" s="38">
        <f>D120</f>
        <v>50</v>
      </c>
      <c r="E119" s="38">
        <f>E120</f>
        <v>0</v>
      </c>
      <c r="H119" s="44"/>
    </row>
    <row r="120" spans="1:8" ht="25.5" x14ac:dyDescent="0.2">
      <c r="A120" s="30" t="s">
        <v>69</v>
      </c>
      <c r="B120" s="70">
        <v>4300000000</v>
      </c>
      <c r="C120" s="101">
        <v>600</v>
      </c>
      <c r="D120" s="37">
        <f>D121</f>
        <v>50</v>
      </c>
      <c r="E120" s="37">
        <f>E121</f>
        <v>0</v>
      </c>
      <c r="H120" s="44"/>
    </row>
    <row r="121" spans="1:8" x14ac:dyDescent="0.2">
      <c r="A121" s="30" t="s">
        <v>70</v>
      </c>
      <c r="B121" s="70">
        <v>4300000000</v>
      </c>
      <c r="C121" s="101">
        <v>620</v>
      </c>
      <c r="D121" s="37">
        <f>Ведом!F136</f>
        <v>50</v>
      </c>
      <c r="E121" s="37">
        <f>Ведом!G136</f>
        <v>0</v>
      </c>
      <c r="H121" s="44"/>
    </row>
    <row r="122" spans="1:8" ht="25.5" hidden="1" x14ac:dyDescent="0.2">
      <c r="A122" s="45" t="s">
        <v>177</v>
      </c>
      <c r="B122" s="45">
        <v>4400000000</v>
      </c>
      <c r="C122" s="45"/>
      <c r="D122" s="46">
        <f>D123+D125</f>
        <v>0</v>
      </c>
      <c r="E122" s="46">
        <f>E123+E125</f>
        <v>0</v>
      </c>
      <c r="H122" s="44"/>
    </row>
    <row r="123" spans="1:8" hidden="1" x14ac:dyDescent="0.2">
      <c r="A123" s="12" t="s">
        <v>85</v>
      </c>
      <c r="B123" s="12">
        <v>4400000000</v>
      </c>
      <c r="C123" s="12">
        <v>300</v>
      </c>
      <c r="D123" s="35">
        <f>D124</f>
        <v>0</v>
      </c>
      <c r="E123" s="35">
        <f>E124</f>
        <v>0</v>
      </c>
      <c r="H123" s="44"/>
    </row>
    <row r="124" spans="1:8" hidden="1" x14ac:dyDescent="0.2">
      <c r="A124" s="12" t="s">
        <v>86</v>
      </c>
      <c r="B124" s="12">
        <v>4400000000</v>
      </c>
      <c r="C124" s="12">
        <v>320</v>
      </c>
      <c r="D124" s="36">
        <f>Ведом!F123</f>
        <v>0</v>
      </c>
      <c r="E124" s="36">
        <f>Ведом!G123</f>
        <v>0</v>
      </c>
      <c r="H124" s="44"/>
    </row>
    <row r="125" spans="1:8" ht="25.5" hidden="1" x14ac:dyDescent="0.2">
      <c r="A125" s="12" t="s">
        <v>133</v>
      </c>
      <c r="B125" s="12">
        <v>4400000000</v>
      </c>
      <c r="C125" s="40">
        <v>400</v>
      </c>
      <c r="D125" s="11">
        <f>D126+D129</f>
        <v>0</v>
      </c>
      <c r="E125" s="11">
        <f>E126+E129</f>
        <v>0</v>
      </c>
      <c r="H125" s="44"/>
    </row>
    <row r="126" spans="1:8" hidden="1" x14ac:dyDescent="0.2">
      <c r="A126" s="12" t="s">
        <v>134</v>
      </c>
      <c r="B126" s="12">
        <v>4400000000</v>
      </c>
      <c r="C126" s="40">
        <v>410</v>
      </c>
      <c r="D126" s="11">
        <f>Ведом!F277</f>
        <v>0</v>
      </c>
      <c r="E126" s="11">
        <f>Ведом!G277</f>
        <v>0</v>
      </c>
      <c r="H126" s="44"/>
    </row>
    <row r="127" spans="1:8" hidden="1" x14ac:dyDescent="0.2">
      <c r="A127" s="12" t="s">
        <v>50</v>
      </c>
      <c r="B127" s="12">
        <v>4400000000</v>
      </c>
      <c r="C127" s="40">
        <v>800</v>
      </c>
      <c r="D127" s="37">
        <f>D128</f>
        <v>8527.8050000000003</v>
      </c>
      <c r="E127" s="37">
        <f>E128</f>
        <v>8000</v>
      </c>
      <c r="H127" s="44"/>
    </row>
    <row r="128" spans="1:8" ht="25.5" hidden="1" x14ac:dyDescent="0.2">
      <c r="A128" s="12" t="s">
        <v>104</v>
      </c>
      <c r="B128" s="12">
        <v>4400000000</v>
      </c>
      <c r="C128" s="40">
        <v>810</v>
      </c>
      <c r="D128" s="37">
        <f>Ведом!F303</f>
        <v>8527.8050000000003</v>
      </c>
      <c r="E128" s="37">
        <f>Ведом!G303</f>
        <v>8000</v>
      </c>
      <c r="H128" s="44"/>
    </row>
    <row r="129" spans="1:11" ht="51" hidden="1" x14ac:dyDescent="0.2">
      <c r="A129" s="12" t="s">
        <v>174</v>
      </c>
      <c r="B129" s="12">
        <v>4400000000</v>
      </c>
      <c r="C129" s="40">
        <v>465</v>
      </c>
      <c r="D129" s="37">
        <f>Ведом!F278</f>
        <v>0</v>
      </c>
      <c r="E129" s="37">
        <f>Ведом!G278</f>
        <v>0</v>
      </c>
      <c r="G129" s="85"/>
      <c r="H129" s="44"/>
    </row>
    <row r="130" spans="1:11" hidden="1" x14ac:dyDescent="0.2">
      <c r="A130" s="30" t="s">
        <v>50</v>
      </c>
      <c r="B130" s="12">
        <v>4400000000</v>
      </c>
      <c r="C130" s="40">
        <v>800</v>
      </c>
      <c r="D130" s="37">
        <f>D131+D132</f>
        <v>8527.8050000000003</v>
      </c>
      <c r="E130" s="37">
        <f>E131+E132</f>
        <v>8000</v>
      </c>
      <c r="G130" s="85"/>
      <c r="H130" s="44"/>
    </row>
    <row r="131" spans="1:11" ht="25.5" hidden="1" x14ac:dyDescent="0.2">
      <c r="A131" s="30" t="s">
        <v>104</v>
      </c>
      <c r="B131" s="12">
        <v>4400000000</v>
      </c>
      <c r="C131" s="40">
        <v>810</v>
      </c>
      <c r="D131" s="37">
        <f>Ведом!F305</f>
        <v>8527.8050000000003</v>
      </c>
      <c r="E131" s="37">
        <f>Ведом!G305</f>
        <v>8000</v>
      </c>
      <c r="G131" s="85"/>
      <c r="H131" s="44"/>
    </row>
    <row r="132" spans="1:11" hidden="1" x14ac:dyDescent="0.2">
      <c r="A132" s="30" t="s">
        <v>51</v>
      </c>
      <c r="B132" s="12">
        <v>4400000000</v>
      </c>
      <c r="C132" s="40">
        <v>850</v>
      </c>
      <c r="D132" s="37">
        <f>Ведом!F280</f>
        <v>0</v>
      </c>
      <c r="E132" s="37"/>
      <c r="G132" s="85"/>
      <c r="H132" s="44"/>
    </row>
    <row r="133" spans="1:11" s="49" customFormat="1" ht="25.5" x14ac:dyDescent="0.2">
      <c r="A133" s="64" t="s">
        <v>189</v>
      </c>
      <c r="B133" s="99">
        <v>4700000000</v>
      </c>
      <c r="C133" s="100"/>
      <c r="D133" s="38">
        <f>D134</f>
        <v>3413.8580000000002</v>
      </c>
      <c r="E133" s="38"/>
      <c r="F133" s="133"/>
      <c r="G133" s="145"/>
      <c r="H133" s="44"/>
      <c r="K133" s="149"/>
    </row>
    <row r="134" spans="1:11" ht="25.5" x14ac:dyDescent="0.2">
      <c r="A134" s="30" t="s">
        <v>69</v>
      </c>
      <c r="B134" s="70">
        <v>4700000000</v>
      </c>
      <c r="C134" s="101">
        <v>600</v>
      </c>
      <c r="D134" s="37">
        <f>D135</f>
        <v>3413.8580000000002</v>
      </c>
      <c r="E134" s="37"/>
      <c r="G134" s="86"/>
      <c r="H134" s="44"/>
    </row>
    <row r="135" spans="1:11" x14ac:dyDescent="0.2">
      <c r="A135" s="30" t="s">
        <v>70</v>
      </c>
      <c r="B135" s="70">
        <v>4700000000</v>
      </c>
      <c r="C135" s="101">
        <v>620</v>
      </c>
      <c r="D135" s="37">
        <f>Ведом!F156</f>
        <v>3413.8580000000002</v>
      </c>
      <c r="E135" s="37"/>
      <c r="G135" s="85"/>
      <c r="H135" s="44"/>
    </row>
    <row r="136" spans="1:11" ht="26.25" customHeight="1" x14ac:dyDescent="0.2">
      <c r="A136" s="64" t="s">
        <v>190</v>
      </c>
      <c r="B136" s="99">
        <v>4800000000</v>
      </c>
      <c r="C136" s="100"/>
      <c r="D136" s="38">
        <f>D137+D139</f>
        <v>3768.0460000000003</v>
      </c>
      <c r="E136" s="38">
        <f>E137+E139</f>
        <v>0</v>
      </c>
      <c r="G136" s="85"/>
      <c r="H136" s="44"/>
    </row>
    <row r="137" spans="1:11" x14ac:dyDescent="0.2">
      <c r="A137" s="30" t="s">
        <v>48</v>
      </c>
      <c r="B137" s="70">
        <v>4800000000</v>
      </c>
      <c r="C137" s="101">
        <v>200</v>
      </c>
      <c r="D137" s="37">
        <f>D138</f>
        <v>350.60300000000001</v>
      </c>
      <c r="E137" s="37"/>
      <c r="H137" s="44"/>
    </row>
    <row r="138" spans="1:11" x14ac:dyDescent="0.2">
      <c r="A138" s="30" t="s">
        <v>49</v>
      </c>
      <c r="B138" s="70">
        <v>4800000000</v>
      </c>
      <c r="C138" s="101">
        <v>240</v>
      </c>
      <c r="D138" s="37">
        <f>Ведом!F242+Ведом!F40</f>
        <v>350.60300000000001</v>
      </c>
      <c r="E138" s="37"/>
      <c r="H138" s="44"/>
    </row>
    <row r="139" spans="1:11" ht="25.5" x14ac:dyDescent="0.2">
      <c r="A139" s="30" t="s">
        <v>69</v>
      </c>
      <c r="B139" s="70">
        <v>4800000000</v>
      </c>
      <c r="C139" s="101">
        <v>600</v>
      </c>
      <c r="D139" s="37">
        <f>D140</f>
        <v>3417.4430000000002</v>
      </c>
      <c r="E139" s="37"/>
      <c r="H139" s="44"/>
    </row>
    <row r="140" spans="1:11" ht="12" customHeight="1" x14ac:dyDescent="0.2">
      <c r="A140" s="30" t="s">
        <v>70</v>
      </c>
      <c r="B140" s="70">
        <v>4800000000</v>
      </c>
      <c r="C140" s="101">
        <v>620</v>
      </c>
      <c r="D140" s="37">
        <f>Ведом!F116</f>
        <v>3417.4430000000002</v>
      </c>
      <c r="E140" s="37"/>
      <c r="H140" s="44"/>
    </row>
    <row r="141" spans="1:11" ht="25.5" x14ac:dyDescent="0.2">
      <c r="A141" s="64" t="s">
        <v>203</v>
      </c>
      <c r="B141" s="99">
        <v>4900000000</v>
      </c>
      <c r="C141" s="100"/>
      <c r="D141" s="38">
        <f>D142+D144+D146</f>
        <v>1604.1479999999999</v>
      </c>
      <c r="E141" s="38"/>
      <c r="G141" s="44"/>
      <c r="H141" s="44"/>
    </row>
    <row r="142" spans="1:11" ht="38.25" x14ac:dyDescent="0.2">
      <c r="A142" s="12" t="s">
        <v>46</v>
      </c>
      <c r="B142" s="70">
        <v>4900000000</v>
      </c>
      <c r="C142" s="101">
        <v>100</v>
      </c>
      <c r="D142" s="37">
        <f>D143</f>
        <v>1584.1479999999999</v>
      </c>
      <c r="E142" s="37"/>
      <c r="H142" s="44"/>
    </row>
    <row r="143" spans="1:11" x14ac:dyDescent="0.2">
      <c r="A143" s="12" t="s">
        <v>47</v>
      </c>
      <c r="B143" s="70">
        <v>4900000000</v>
      </c>
      <c r="C143" s="101">
        <v>120</v>
      </c>
      <c r="D143" s="37">
        <f>Ведом!F364</f>
        <v>1584.1479999999999</v>
      </c>
      <c r="E143" s="37"/>
      <c r="H143" s="44"/>
    </row>
    <row r="144" spans="1:11" x14ac:dyDescent="0.2">
      <c r="A144" s="30" t="s">
        <v>48</v>
      </c>
      <c r="B144" s="70">
        <v>4900000000</v>
      </c>
      <c r="C144" s="101">
        <v>200</v>
      </c>
      <c r="D144" s="37">
        <f>D145</f>
        <v>20</v>
      </c>
      <c r="E144" s="37"/>
      <c r="H144" s="44"/>
    </row>
    <row r="145" spans="1:8" x14ac:dyDescent="0.2">
      <c r="A145" s="12" t="s">
        <v>49</v>
      </c>
      <c r="B145" s="70">
        <v>4900000000</v>
      </c>
      <c r="C145" s="101">
        <v>240</v>
      </c>
      <c r="D145" s="37">
        <f>Ведом!F366</f>
        <v>20</v>
      </c>
      <c r="E145" s="37"/>
      <c r="H145" s="44"/>
    </row>
    <row r="146" spans="1:8" x14ac:dyDescent="0.2">
      <c r="A146" s="30" t="s">
        <v>50</v>
      </c>
      <c r="B146" s="70">
        <v>4900000000</v>
      </c>
      <c r="C146" s="101">
        <v>800</v>
      </c>
      <c r="D146" s="37">
        <f>D147</f>
        <v>0</v>
      </c>
      <c r="E146" s="37"/>
      <c r="H146" s="44"/>
    </row>
    <row r="147" spans="1:8" x14ac:dyDescent="0.2">
      <c r="A147" s="30" t="s">
        <v>51</v>
      </c>
      <c r="B147" s="70">
        <v>4900000000</v>
      </c>
      <c r="C147" s="101">
        <v>850</v>
      </c>
      <c r="D147" s="37">
        <f>Ведом!F368</f>
        <v>0</v>
      </c>
      <c r="E147" s="37"/>
      <c r="H147" s="44"/>
    </row>
    <row r="148" spans="1:8" ht="38.25" x14ac:dyDescent="0.2">
      <c r="A148" s="64" t="s">
        <v>215</v>
      </c>
      <c r="B148" s="99">
        <v>5100000000</v>
      </c>
      <c r="C148" s="100"/>
      <c r="D148" s="38">
        <f>D149</f>
        <v>8527.8050000000003</v>
      </c>
      <c r="E148" s="38">
        <f>E149</f>
        <v>8000</v>
      </c>
      <c r="H148" s="44"/>
    </row>
    <row r="149" spans="1:8" s="135" customFormat="1" x14ac:dyDescent="0.2">
      <c r="A149" s="30" t="s">
        <v>143</v>
      </c>
      <c r="B149" s="70">
        <v>5100000000</v>
      </c>
      <c r="C149" s="101">
        <v>200</v>
      </c>
      <c r="D149" s="37">
        <f>D150</f>
        <v>8527.8050000000003</v>
      </c>
      <c r="E149" s="37">
        <f>E150</f>
        <v>8000</v>
      </c>
      <c r="F149" s="33"/>
      <c r="H149" s="44"/>
    </row>
    <row r="150" spans="1:8" s="135" customFormat="1" x14ac:dyDescent="0.2">
      <c r="A150" s="30" t="s">
        <v>49</v>
      </c>
      <c r="B150" s="70">
        <v>5100000000</v>
      </c>
      <c r="C150" s="101">
        <v>240</v>
      </c>
      <c r="D150" s="37">
        <f>Ведом!F305</f>
        <v>8527.8050000000003</v>
      </c>
      <c r="E150" s="37">
        <f>Ведом!G305</f>
        <v>8000</v>
      </c>
      <c r="F150" s="33"/>
      <c r="H150" s="44"/>
    </row>
    <row r="151" spans="1:8" s="33" customFormat="1" hidden="1" x14ac:dyDescent="0.2">
      <c r="A151" s="30" t="s">
        <v>155</v>
      </c>
      <c r="B151" s="70" t="s">
        <v>150</v>
      </c>
      <c r="C151" s="101"/>
      <c r="D151" s="37">
        <f>D152</f>
        <v>0</v>
      </c>
      <c r="E151" s="37">
        <f>E152</f>
        <v>0</v>
      </c>
      <c r="H151" s="44"/>
    </row>
    <row r="152" spans="1:8" s="33" customFormat="1" hidden="1" x14ac:dyDescent="0.2">
      <c r="A152" s="30" t="s">
        <v>48</v>
      </c>
      <c r="B152" s="70" t="s">
        <v>150</v>
      </c>
      <c r="C152" s="101">
        <v>200</v>
      </c>
      <c r="D152" s="37">
        <f>D153</f>
        <v>0</v>
      </c>
      <c r="E152" s="37">
        <f>E153</f>
        <v>0</v>
      </c>
      <c r="H152" s="44"/>
    </row>
    <row r="153" spans="1:8" s="33" customFormat="1" hidden="1" x14ac:dyDescent="0.2">
      <c r="A153" s="30" t="s">
        <v>49</v>
      </c>
      <c r="B153" s="70" t="s">
        <v>150</v>
      </c>
      <c r="C153" s="101">
        <v>240</v>
      </c>
      <c r="D153" s="37">
        <f>Ведом!F90</f>
        <v>0</v>
      </c>
      <c r="E153" s="37">
        <f>Ведом!G90</f>
        <v>0</v>
      </c>
      <c r="H153" s="44"/>
    </row>
    <row r="154" spans="1:8" s="33" customFormat="1" hidden="1" x14ac:dyDescent="0.2">
      <c r="A154" s="30" t="s">
        <v>154</v>
      </c>
      <c r="B154" s="70" t="s">
        <v>153</v>
      </c>
      <c r="C154" s="101"/>
      <c r="D154" s="37" t="e">
        <f>D155</f>
        <v>#REF!</v>
      </c>
      <c r="E154" s="37" t="e">
        <f>E155</f>
        <v>#REF!</v>
      </c>
      <c r="H154" s="44"/>
    </row>
    <row r="155" spans="1:8" s="33" customFormat="1" hidden="1" x14ac:dyDescent="0.2">
      <c r="A155" s="30" t="s">
        <v>48</v>
      </c>
      <c r="B155" s="70" t="s">
        <v>153</v>
      </c>
      <c r="C155" s="101">
        <v>200</v>
      </c>
      <c r="D155" s="37" t="e">
        <f>D156</f>
        <v>#REF!</v>
      </c>
      <c r="E155" s="37" t="e">
        <f>E156</f>
        <v>#REF!</v>
      </c>
      <c r="H155" s="44"/>
    </row>
    <row r="156" spans="1:8" s="33" customFormat="1" hidden="1" x14ac:dyDescent="0.2">
      <c r="A156" s="30" t="s">
        <v>49</v>
      </c>
      <c r="B156" s="70" t="s">
        <v>153</v>
      </c>
      <c r="C156" s="101">
        <v>240</v>
      </c>
      <c r="D156" s="37" t="e">
        <f>Ведом!#REF!</f>
        <v>#REF!</v>
      </c>
      <c r="E156" s="37" t="e">
        <f>Ведом!#REF!</f>
        <v>#REF!</v>
      </c>
      <c r="H156" s="44"/>
    </row>
    <row r="157" spans="1:8" s="33" customFormat="1" hidden="1" x14ac:dyDescent="0.2">
      <c r="A157" s="30" t="s">
        <v>156</v>
      </c>
      <c r="B157" s="70" t="s">
        <v>151</v>
      </c>
      <c r="C157" s="101"/>
      <c r="D157" s="37">
        <f>D158</f>
        <v>0</v>
      </c>
      <c r="E157" s="37">
        <f>E158</f>
        <v>0</v>
      </c>
      <c r="H157" s="44"/>
    </row>
    <row r="158" spans="1:8" s="33" customFormat="1" ht="25.5" hidden="1" x14ac:dyDescent="0.2">
      <c r="A158" s="30" t="s">
        <v>69</v>
      </c>
      <c r="B158" s="70" t="s">
        <v>151</v>
      </c>
      <c r="C158" s="101">
        <v>600</v>
      </c>
      <c r="D158" s="37">
        <f>D159</f>
        <v>0</v>
      </c>
      <c r="E158" s="37">
        <f>E159</f>
        <v>0</v>
      </c>
      <c r="H158" s="44"/>
    </row>
    <row r="159" spans="1:8" s="33" customFormat="1" hidden="1" x14ac:dyDescent="0.2">
      <c r="A159" s="30" t="s">
        <v>70</v>
      </c>
      <c r="B159" s="70" t="s">
        <v>151</v>
      </c>
      <c r="C159" s="101">
        <v>620</v>
      </c>
      <c r="D159" s="37"/>
      <c r="E159" s="37"/>
      <c r="H159" s="44"/>
    </row>
    <row r="160" spans="1:8" s="33" customFormat="1" ht="25.5" hidden="1" x14ac:dyDescent="0.2">
      <c r="A160" s="30" t="s">
        <v>157</v>
      </c>
      <c r="B160" s="70" t="s">
        <v>152</v>
      </c>
      <c r="C160" s="101"/>
      <c r="D160" s="37">
        <f>D161</f>
        <v>0</v>
      </c>
      <c r="E160" s="37">
        <f>E161</f>
        <v>0</v>
      </c>
      <c r="H160" s="44"/>
    </row>
    <row r="161" spans="1:8" s="135" customFormat="1" ht="25.5" hidden="1" x14ac:dyDescent="0.2">
      <c r="A161" s="30" t="s">
        <v>133</v>
      </c>
      <c r="B161" s="70" t="s">
        <v>152</v>
      </c>
      <c r="C161" s="101">
        <v>400</v>
      </c>
      <c r="D161" s="37">
        <f>D162</f>
        <v>0</v>
      </c>
      <c r="E161" s="37">
        <f>E162</f>
        <v>0</v>
      </c>
      <c r="F161" s="33"/>
      <c r="H161" s="44"/>
    </row>
    <row r="162" spans="1:8" s="135" customFormat="1" hidden="1" x14ac:dyDescent="0.2">
      <c r="A162" s="30" t="s">
        <v>134</v>
      </c>
      <c r="B162" s="70" t="s">
        <v>152</v>
      </c>
      <c r="C162" s="101">
        <v>410</v>
      </c>
      <c r="D162" s="37">
        <f>Ведом!F338</f>
        <v>0</v>
      </c>
      <c r="E162" s="37">
        <f>Ведом!G338</f>
        <v>0</v>
      </c>
      <c r="F162" s="33"/>
      <c r="H162" s="44"/>
    </row>
    <row r="163" spans="1:8" s="135" customFormat="1" ht="25.5" x14ac:dyDescent="0.2">
      <c r="A163" s="64" t="s">
        <v>216</v>
      </c>
      <c r="B163" s="99">
        <v>520000000</v>
      </c>
      <c r="C163" s="100"/>
      <c r="D163" s="38">
        <f>D164</f>
        <v>50</v>
      </c>
      <c r="E163" s="38"/>
      <c r="F163" s="33"/>
      <c r="H163" s="44"/>
    </row>
    <row r="164" spans="1:8" s="135" customFormat="1" x14ac:dyDescent="0.2">
      <c r="A164" s="30" t="s">
        <v>143</v>
      </c>
      <c r="B164" s="70">
        <v>520000000</v>
      </c>
      <c r="C164" s="101">
        <v>200</v>
      </c>
      <c r="D164" s="37">
        <f>D165</f>
        <v>50</v>
      </c>
      <c r="E164" s="37"/>
      <c r="F164" s="33"/>
      <c r="H164" s="44"/>
    </row>
    <row r="165" spans="1:8" s="135" customFormat="1" x14ac:dyDescent="0.2">
      <c r="A165" s="30" t="s">
        <v>49</v>
      </c>
      <c r="B165" s="70">
        <v>520000000</v>
      </c>
      <c r="C165" s="101">
        <v>240</v>
      </c>
      <c r="D165" s="37">
        <f>Ведом!F245</f>
        <v>50</v>
      </c>
      <c r="E165" s="37"/>
      <c r="F165" s="33"/>
      <c r="H165" s="44"/>
    </row>
    <row r="166" spans="1:8" s="135" customFormat="1" ht="12.75" customHeight="1" x14ac:dyDescent="0.2">
      <c r="A166" s="39" t="s">
        <v>6</v>
      </c>
      <c r="B166" s="39"/>
      <c r="C166" s="41"/>
      <c r="D166" s="38">
        <f>D13+D25+D36+D43+D46++D49+D52+D55+D60+D63+D66+D73+D76+D83+D90+D103+D109+D112+D115+D119+D133+D136+D141+D122+D148+D163</f>
        <v>385855.1069999999</v>
      </c>
      <c r="E166" s="38">
        <f>E13+E25+E36+E43+E46++E49+E52+E55+E60+E63+E66+E73+E76+E83+E90+E103+E109+E112+E115+E119+E133+E136+E141+E122+E148</f>
        <v>119077.79299999999</v>
      </c>
      <c r="F166" s="33" t="s">
        <v>219</v>
      </c>
      <c r="G166" s="146"/>
      <c r="H166" s="44"/>
    </row>
    <row r="167" spans="1:8" hidden="1" x14ac:dyDescent="0.2">
      <c r="A167" s="25" t="s">
        <v>117</v>
      </c>
      <c r="B167" s="25"/>
      <c r="C167" s="25"/>
      <c r="D167" s="18">
        <v>0</v>
      </c>
      <c r="E167" s="18">
        <v>0</v>
      </c>
    </row>
    <row r="168" spans="1:8" hidden="1" x14ac:dyDescent="0.2">
      <c r="A168" s="24" t="s">
        <v>117</v>
      </c>
      <c r="B168" s="24"/>
      <c r="C168" s="24"/>
      <c r="D168" s="9">
        <v>0</v>
      </c>
      <c r="E168" s="9">
        <v>0</v>
      </c>
    </row>
    <row r="169" spans="1:8" hidden="1" x14ac:dyDescent="0.2">
      <c r="A169" s="24" t="s">
        <v>117</v>
      </c>
      <c r="B169" s="24"/>
      <c r="C169" s="24"/>
      <c r="D169" s="9">
        <v>0</v>
      </c>
      <c r="E169" s="9">
        <v>0</v>
      </c>
    </row>
    <row r="170" spans="1:8" hidden="1" x14ac:dyDescent="0.2">
      <c r="A170" s="24" t="s">
        <v>117</v>
      </c>
      <c r="B170" s="24"/>
      <c r="C170" s="24"/>
      <c r="D170" s="9">
        <v>0</v>
      </c>
      <c r="E170" s="9">
        <v>0</v>
      </c>
    </row>
    <row r="171" spans="1:8" hidden="1" x14ac:dyDescent="0.2">
      <c r="A171" s="24" t="s">
        <v>117</v>
      </c>
      <c r="B171" s="24"/>
      <c r="C171" s="24"/>
      <c r="D171" s="9">
        <v>0</v>
      </c>
      <c r="E171" s="9">
        <v>0</v>
      </c>
    </row>
    <row r="172" spans="1:8" hidden="1" x14ac:dyDescent="0.2">
      <c r="A172" s="24" t="s">
        <v>117</v>
      </c>
      <c r="B172" s="24"/>
      <c r="C172" s="24"/>
      <c r="D172" s="9">
        <v>0</v>
      </c>
      <c r="E172" s="9">
        <v>0</v>
      </c>
    </row>
    <row r="173" spans="1:8" hidden="1" x14ac:dyDescent="0.2">
      <c r="A173" s="24" t="s">
        <v>117</v>
      </c>
      <c r="B173" s="24"/>
      <c r="C173" s="24"/>
      <c r="D173" s="9">
        <v>0</v>
      </c>
      <c r="E173" s="9">
        <v>0</v>
      </c>
    </row>
    <row r="174" spans="1:8" hidden="1" x14ac:dyDescent="0.2">
      <c r="A174" s="24" t="s">
        <v>117</v>
      </c>
      <c r="B174" s="24"/>
      <c r="C174" s="24"/>
      <c r="D174" s="9">
        <v>0</v>
      </c>
      <c r="E174" s="9">
        <v>0</v>
      </c>
    </row>
    <row r="175" spans="1:8" hidden="1" x14ac:dyDescent="0.2">
      <c r="A175" s="24" t="s">
        <v>117</v>
      </c>
      <c r="B175" s="24"/>
      <c r="C175" s="24"/>
      <c r="D175" s="9">
        <v>0</v>
      </c>
      <c r="E175" s="9">
        <v>0</v>
      </c>
    </row>
    <row r="176" spans="1:8" hidden="1" x14ac:dyDescent="0.2">
      <c r="A176" s="24" t="s">
        <v>117</v>
      </c>
      <c r="B176" s="24"/>
      <c r="C176" s="24"/>
      <c r="D176" s="9">
        <v>0</v>
      </c>
      <c r="E176" s="9">
        <v>0</v>
      </c>
    </row>
    <row r="177" spans="1:5" hidden="1" x14ac:dyDescent="0.2">
      <c r="A177" s="24" t="s">
        <v>117</v>
      </c>
      <c r="B177" s="24"/>
      <c r="C177" s="24"/>
      <c r="D177" s="9">
        <v>0</v>
      </c>
      <c r="E177" s="9">
        <v>0</v>
      </c>
    </row>
    <row r="178" spans="1:5" hidden="1" x14ac:dyDescent="0.2">
      <c r="A178" s="24" t="s">
        <v>117</v>
      </c>
      <c r="B178" s="24"/>
      <c r="C178" s="24"/>
      <c r="D178" s="9">
        <v>0</v>
      </c>
      <c r="E178" s="9">
        <v>0</v>
      </c>
    </row>
    <row r="179" spans="1:5" hidden="1" x14ac:dyDescent="0.2">
      <c r="A179" s="24" t="s">
        <v>117</v>
      </c>
      <c r="B179" s="24"/>
      <c r="C179" s="24"/>
      <c r="D179" s="9">
        <v>0</v>
      </c>
      <c r="E179" s="9">
        <v>0</v>
      </c>
    </row>
    <row r="180" spans="1:5" hidden="1" x14ac:dyDescent="0.2">
      <c r="A180" s="24" t="s">
        <v>117</v>
      </c>
      <c r="B180" s="24"/>
      <c r="C180" s="24"/>
      <c r="D180" s="9">
        <v>0</v>
      </c>
      <c r="E180" s="9">
        <v>0</v>
      </c>
    </row>
    <row r="181" spans="1:5" hidden="1" x14ac:dyDescent="0.2">
      <c r="A181" s="24" t="s">
        <v>117</v>
      </c>
      <c r="B181" s="24"/>
      <c r="C181" s="24"/>
      <c r="D181" s="9">
        <v>0</v>
      </c>
      <c r="E181" s="9">
        <v>0</v>
      </c>
    </row>
    <row r="182" spans="1:5" hidden="1" x14ac:dyDescent="0.2">
      <c r="A182" s="24" t="s">
        <v>117</v>
      </c>
      <c r="B182" s="24"/>
      <c r="C182" s="24"/>
      <c r="D182" s="9">
        <v>0</v>
      </c>
      <c r="E182" s="9">
        <v>0</v>
      </c>
    </row>
    <row r="183" spans="1:5" hidden="1" x14ac:dyDescent="0.2">
      <c r="A183" s="24" t="s">
        <v>117</v>
      </c>
      <c r="B183" s="24"/>
      <c r="C183" s="24"/>
      <c r="D183" s="9">
        <v>0</v>
      </c>
      <c r="E183" s="9">
        <v>0</v>
      </c>
    </row>
    <row r="184" spans="1:5" hidden="1" x14ac:dyDescent="0.2">
      <c r="A184" s="24" t="s">
        <v>117</v>
      </c>
      <c r="B184" s="24"/>
      <c r="C184" s="24"/>
      <c r="D184" s="9">
        <v>0</v>
      </c>
      <c r="E184" s="9">
        <v>0</v>
      </c>
    </row>
    <row r="185" spans="1:5" hidden="1" x14ac:dyDescent="0.2">
      <c r="A185" s="24" t="s">
        <v>117</v>
      </c>
      <c r="B185" s="24"/>
      <c r="C185" s="24"/>
      <c r="D185" s="9">
        <v>0</v>
      </c>
      <c r="E185" s="9">
        <v>0</v>
      </c>
    </row>
    <row r="186" spans="1:5" hidden="1" x14ac:dyDescent="0.2">
      <c r="A186" s="24" t="s">
        <v>117</v>
      </c>
      <c r="B186" s="24"/>
      <c r="C186" s="24"/>
      <c r="D186" s="9">
        <v>0</v>
      </c>
      <c r="E186" s="9">
        <v>0</v>
      </c>
    </row>
    <row r="187" spans="1:5" hidden="1" x14ac:dyDescent="0.2">
      <c r="A187" s="24" t="s">
        <v>117</v>
      </c>
      <c r="B187" s="24"/>
      <c r="C187" s="24"/>
      <c r="D187" s="9">
        <v>0</v>
      </c>
      <c r="E187" s="9">
        <v>0</v>
      </c>
    </row>
    <row r="188" spans="1:5" hidden="1" x14ac:dyDescent="0.2">
      <c r="A188" s="24" t="s">
        <v>117</v>
      </c>
      <c r="B188" s="24"/>
      <c r="C188" s="24"/>
      <c r="D188" s="9">
        <v>0</v>
      </c>
      <c r="E188" s="9">
        <v>0</v>
      </c>
    </row>
    <row r="189" spans="1:5" hidden="1" x14ac:dyDescent="0.2">
      <c r="A189" s="24" t="s">
        <v>117</v>
      </c>
      <c r="B189" s="24"/>
      <c r="C189" s="24"/>
      <c r="D189" s="9">
        <v>0</v>
      </c>
      <c r="E189" s="9">
        <v>0</v>
      </c>
    </row>
    <row r="190" spans="1:5" hidden="1" x14ac:dyDescent="0.2">
      <c r="A190" s="24" t="s">
        <v>117</v>
      </c>
      <c r="B190" s="24"/>
      <c r="C190" s="24"/>
      <c r="D190" s="9">
        <v>0</v>
      </c>
      <c r="E190" s="9">
        <v>0</v>
      </c>
    </row>
    <row r="191" spans="1:5" hidden="1" x14ac:dyDescent="0.2">
      <c r="A191" s="24" t="s">
        <v>117</v>
      </c>
      <c r="B191" s="24"/>
      <c r="C191" s="24"/>
      <c r="D191" s="9">
        <v>0</v>
      </c>
      <c r="E191" s="9">
        <v>0</v>
      </c>
    </row>
    <row r="192" spans="1:5" hidden="1" x14ac:dyDescent="0.2">
      <c r="A192" s="24" t="s">
        <v>117</v>
      </c>
      <c r="B192" s="24"/>
      <c r="C192" s="24"/>
      <c r="D192" s="9">
        <v>0</v>
      </c>
      <c r="E192" s="9">
        <v>0</v>
      </c>
    </row>
    <row r="193" spans="1:5" hidden="1" x14ac:dyDescent="0.2">
      <c r="A193" s="24" t="s">
        <v>117</v>
      </c>
      <c r="B193" s="24"/>
      <c r="C193" s="24"/>
      <c r="D193" s="9">
        <v>0</v>
      </c>
      <c r="E193" s="9">
        <v>0</v>
      </c>
    </row>
    <row r="194" spans="1:5" hidden="1" x14ac:dyDescent="0.2">
      <c r="A194" s="24" t="s">
        <v>117</v>
      </c>
      <c r="B194" s="24"/>
      <c r="C194" s="24"/>
      <c r="D194" s="9">
        <v>0</v>
      </c>
      <c r="E194" s="9">
        <v>0</v>
      </c>
    </row>
    <row r="195" spans="1:5" hidden="1" x14ac:dyDescent="0.2">
      <c r="A195" s="24" t="s">
        <v>117</v>
      </c>
      <c r="B195" s="24"/>
      <c r="C195" s="24"/>
      <c r="D195" s="9">
        <v>0</v>
      </c>
      <c r="E195" s="9">
        <v>0</v>
      </c>
    </row>
    <row r="196" spans="1:5" hidden="1" x14ac:dyDescent="0.2">
      <c r="A196" s="24" t="s">
        <v>117</v>
      </c>
      <c r="B196" s="24"/>
      <c r="C196" s="24"/>
      <c r="D196" s="9">
        <v>0</v>
      </c>
      <c r="E196" s="9">
        <v>0</v>
      </c>
    </row>
    <row r="197" spans="1:5" hidden="1" x14ac:dyDescent="0.2">
      <c r="A197" s="24" t="s">
        <v>117</v>
      </c>
      <c r="B197" s="24"/>
      <c r="C197" s="24"/>
      <c r="D197" s="9">
        <v>0</v>
      </c>
      <c r="E197" s="9">
        <v>0</v>
      </c>
    </row>
    <row r="198" spans="1:5" hidden="1" x14ac:dyDescent="0.2">
      <c r="A198" s="24" t="s">
        <v>117</v>
      </c>
      <c r="B198" s="24"/>
      <c r="C198" s="24"/>
      <c r="D198" s="9">
        <v>0</v>
      </c>
      <c r="E198" s="9">
        <v>0</v>
      </c>
    </row>
    <row r="199" spans="1:5" hidden="1" x14ac:dyDescent="0.2">
      <c r="A199" s="24" t="s">
        <v>117</v>
      </c>
      <c r="B199" s="24"/>
      <c r="C199" s="24"/>
      <c r="D199" s="9">
        <v>0</v>
      </c>
      <c r="E199" s="9">
        <v>0</v>
      </c>
    </row>
    <row r="200" spans="1:5" hidden="1" x14ac:dyDescent="0.2">
      <c r="A200" s="24" t="s">
        <v>117</v>
      </c>
      <c r="B200" s="24"/>
      <c r="C200" s="24"/>
      <c r="D200" s="9">
        <v>0</v>
      </c>
      <c r="E200" s="9">
        <v>0</v>
      </c>
    </row>
    <row r="201" spans="1:5" hidden="1" x14ac:dyDescent="0.2">
      <c r="A201" s="24" t="s">
        <v>117</v>
      </c>
      <c r="B201" s="24"/>
      <c r="C201" s="24"/>
      <c r="D201" s="9">
        <v>0</v>
      </c>
      <c r="E201" s="9">
        <v>0</v>
      </c>
    </row>
    <row r="202" spans="1:5" hidden="1" x14ac:dyDescent="0.2">
      <c r="A202" s="24" t="s">
        <v>117</v>
      </c>
      <c r="B202" s="24"/>
      <c r="C202" s="24"/>
      <c r="D202" s="9">
        <v>0</v>
      </c>
      <c r="E202" s="9">
        <v>0</v>
      </c>
    </row>
    <row r="203" spans="1:5" hidden="1" x14ac:dyDescent="0.2">
      <c r="A203" s="24" t="s">
        <v>117</v>
      </c>
      <c r="B203" s="24"/>
      <c r="C203" s="24"/>
      <c r="D203" s="9">
        <v>0</v>
      </c>
      <c r="E203" s="9">
        <v>0</v>
      </c>
    </row>
    <row r="204" spans="1:5" hidden="1" x14ac:dyDescent="0.2">
      <c r="A204" s="24" t="s">
        <v>117</v>
      </c>
      <c r="B204" s="24"/>
      <c r="C204" s="24"/>
      <c r="D204" s="9">
        <v>0</v>
      </c>
      <c r="E204" s="9">
        <v>0</v>
      </c>
    </row>
    <row r="205" spans="1:5" hidden="1" x14ac:dyDescent="0.2">
      <c r="A205" s="24" t="s">
        <v>117</v>
      </c>
      <c r="B205" s="24"/>
      <c r="C205" s="24"/>
      <c r="D205" s="9">
        <v>0</v>
      </c>
      <c r="E205" s="9">
        <v>0</v>
      </c>
    </row>
    <row r="206" spans="1:5" hidden="1" x14ac:dyDescent="0.2">
      <c r="A206" s="24" t="s">
        <v>117</v>
      </c>
      <c r="B206" s="24"/>
      <c r="C206" s="24"/>
      <c r="D206" s="9">
        <v>0</v>
      </c>
      <c r="E206" s="9">
        <v>0</v>
      </c>
    </row>
    <row r="207" spans="1:5" hidden="1" x14ac:dyDescent="0.2">
      <c r="A207" s="24" t="s">
        <v>117</v>
      </c>
      <c r="B207" s="24"/>
      <c r="C207" s="24"/>
      <c r="D207" s="9">
        <v>0</v>
      </c>
      <c r="E207" s="9">
        <v>0</v>
      </c>
    </row>
    <row r="208" spans="1:5" hidden="1" x14ac:dyDescent="0.2">
      <c r="A208" s="24" t="s">
        <v>117</v>
      </c>
      <c r="B208" s="24"/>
      <c r="C208" s="24"/>
      <c r="D208" s="9">
        <v>0</v>
      </c>
      <c r="E208" s="9">
        <v>0</v>
      </c>
    </row>
    <row r="209" spans="1:5" hidden="1" x14ac:dyDescent="0.2">
      <c r="A209" s="24" t="s">
        <v>117</v>
      </c>
      <c r="B209" s="24"/>
      <c r="C209" s="24"/>
      <c r="D209" s="9">
        <v>0</v>
      </c>
      <c r="E209" s="9">
        <v>0</v>
      </c>
    </row>
    <row r="210" spans="1:5" hidden="1" x14ac:dyDescent="0.2">
      <c r="A210" s="24" t="s">
        <v>117</v>
      </c>
      <c r="B210" s="24"/>
      <c r="C210" s="24"/>
      <c r="D210" s="9">
        <v>0</v>
      </c>
      <c r="E210" s="9">
        <v>0</v>
      </c>
    </row>
    <row r="211" spans="1:5" hidden="1" x14ac:dyDescent="0.2">
      <c r="A211" s="24" t="s">
        <v>117</v>
      </c>
      <c r="B211" s="24"/>
      <c r="C211" s="24"/>
      <c r="D211" s="9">
        <v>0</v>
      </c>
      <c r="E211" s="9">
        <v>0</v>
      </c>
    </row>
    <row r="212" spans="1:5" hidden="1" x14ac:dyDescent="0.2">
      <c r="A212" s="24" t="s">
        <v>117</v>
      </c>
      <c r="B212" s="24"/>
      <c r="C212" s="24"/>
      <c r="D212" s="9">
        <v>0</v>
      </c>
      <c r="E212" s="9">
        <v>0</v>
      </c>
    </row>
    <row r="213" spans="1:5" hidden="1" x14ac:dyDescent="0.2">
      <c r="A213" s="24" t="s">
        <v>117</v>
      </c>
      <c r="B213" s="24"/>
      <c r="C213" s="24"/>
      <c r="D213" s="9">
        <v>0</v>
      </c>
      <c r="E213" s="9">
        <v>0</v>
      </c>
    </row>
    <row r="214" spans="1:5" hidden="1" x14ac:dyDescent="0.2">
      <c r="A214" s="24" t="s">
        <v>117</v>
      </c>
      <c r="B214" s="24"/>
      <c r="C214" s="24"/>
      <c r="D214" s="9">
        <v>0</v>
      </c>
      <c r="E214" s="9">
        <v>0</v>
      </c>
    </row>
    <row r="215" spans="1:5" hidden="1" x14ac:dyDescent="0.2">
      <c r="A215" s="24" t="s">
        <v>117</v>
      </c>
      <c r="B215" s="24"/>
      <c r="C215" s="24"/>
      <c r="D215" s="9">
        <v>0</v>
      </c>
      <c r="E215" s="9">
        <v>0</v>
      </c>
    </row>
    <row r="216" spans="1:5" hidden="1" x14ac:dyDescent="0.2">
      <c r="A216" s="24" t="s">
        <v>117</v>
      </c>
      <c r="B216" s="24"/>
      <c r="C216" s="24"/>
      <c r="D216" s="9">
        <v>0</v>
      </c>
      <c r="E216" s="9">
        <v>0</v>
      </c>
    </row>
    <row r="217" spans="1:5" hidden="1" x14ac:dyDescent="0.2">
      <c r="A217" s="24" t="s">
        <v>117</v>
      </c>
      <c r="B217" s="24"/>
      <c r="C217" s="24"/>
      <c r="D217" s="9">
        <v>0</v>
      </c>
      <c r="E217" s="9">
        <v>0</v>
      </c>
    </row>
    <row r="218" spans="1:5" hidden="1" x14ac:dyDescent="0.2">
      <c r="A218" s="24" t="s">
        <v>117</v>
      </c>
      <c r="B218" s="24"/>
      <c r="C218" s="24"/>
      <c r="D218" s="9">
        <v>0</v>
      </c>
      <c r="E218" s="9">
        <v>0</v>
      </c>
    </row>
    <row r="219" spans="1:5" hidden="1" x14ac:dyDescent="0.2">
      <c r="A219" s="24" t="s">
        <v>117</v>
      </c>
      <c r="B219" s="24"/>
      <c r="C219" s="24"/>
      <c r="D219" s="9">
        <v>0</v>
      </c>
      <c r="E219" s="9">
        <v>0</v>
      </c>
    </row>
    <row r="220" spans="1:5" hidden="1" x14ac:dyDescent="0.2">
      <c r="A220" s="24" t="s">
        <v>117</v>
      </c>
      <c r="B220" s="24"/>
      <c r="C220" s="24"/>
      <c r="D220" s="9">
        <v>0</v>
      </c>
      <c r="E220" s="9">
        <v>0</v>
      </c>
    </row>
    <row r="221" spans="1:5" hidden="1" x14ac:dyDescent="0.2">
      <c r="A221" s="24" t="s">
        <v>117</v>
      </c>
      <c r="B221" s="24"/>
      <c r="C221" s="24"/>
      <c r="D221" s="9">
        <v>0</v>
      </c>
      <c r="E221" s="9">
        <v>0</v>
      </c>
    </row>
    <row r="222" spans="1:5" hidden="1" x14ac:dyDescent="0.2">
      <c r="A222" s="24" t="s">
        <v>117</v>
      </c>
      <c r="B222" s="24"/>
      <c r="C222" s="24"/>
      <c r="D222" s="9">
        <v>0</v>
      </c>
      <c r="E222" s="9">
        <v>0</v>
      </c>
    </row>
    <row r="223" spans="1:5" hidden="1" x14ac:dyDescent="0.2">
      <c r="A223" s="24" t="s">
        <v>117</v>
      </c>
      <c r="B223" s="24"/>
      <c r="C223" s="24"/>
      <c r="D223" s="9">
        <v>0</v>
      </c>
      <c r="E223" s="9">
        <v>0</v>
      </c>
    </row>
    <row r="224" spans="1:5" hidden="1" x14ac:dyDescent="0.2">
      <c r="A224" s="24" t="s">
        <v>117</v>
      </c>
      <c r="B224" s="24"/>
      <c r="C224" s="24"/>
      <c r="D224" s="9">
        <v>0</v>
      </c>
      <c r="E224" s="9">
        <v>0</v>
      </c>
    </row>
    <row r="225" spans="1:5" hidden="1" x14ac:dyDescent="0.2">
      <c r="A225" s="24" t="s">
        <v>117</v>
      </c>
      <c r="B225" s="24"/>
      <c r="C225" s="24"/>
      <c r="D225" s="9">
        <v>0</v>
      </c>
      <c r="E225" s="9">
        <v>0</v>
      </c>
    </row>
    <row r="226" spans="1:5" hidden="1" x14ac:dyDescent="0.2">
      <c r="A226" s="24" t="s">
        <v>117</v>
      </c>
      <c r="B226" s="24"/>
      <c r="C226" s="24"/>
      <c r="D226" s="9">
        <v>0</v>
      </c>
      <c r="E226" s="9">
        <v>0</v>
      </c>
    </row>
    <row r="227" spans="1:5" hidden="1" x14ac:dyDescent="0.2">
      <c r="A227" s="24" t="s">
        <v>117</v>
      </c>
      <c r="B227" s="24"/>
      <c r="C227" s="24"/>
      <c r="D227" s="9">
        <v>0</v>
      </c>
      <c r="E227" s="9">
        <v>0</v>
      </c>
    </row>
    <row r="228" spans="1:5" hidden="1" x14ac:dyDescent="0.2">
      <c r="A228" s="24" t="s">
        <v>117</v>
      </c>
      <c r="B228" s="24"/>
      <c r="C228" s="24"/>
      <c r="D228" s="9">
        <v>0</v>
      </c>
      <c r="E228" s="9">
        <v>0</v>
      </c>
    </row>
    <row r="229" spans="1:5" hidden="1" x14ac:dyDescent="0.2">
      <c r="A229" s="24" t="s">
        <v>117</v>
      </c>
      <c r="B229" s="24"/>
      <c r="C229" s="24"/>
      <c r="D229" s="9">
        <v>0</v>
      </c>
      <c r="E229" s="9">
        <v>0</v>
      </c>
    </row>
    <row r="230" spans="1:5" hidden="1" x14ac:dyDescent="0.2">
      <c r="A230" s="24" t="s">
        <v>117</v>
      </c>
      <c r="B230" s="24"/>
      <c r="C230" s="24"/>
      <c r="D230" s="9">
        <v>0</v>
      </c>
      <c r="E230" s="9">
        <v>0</v>
      </c>
    </row>
    <row r="231" spans="1:5" hidden="1" x14ac:dyDescent="0.2">
      <c r="A231" s="24" t="s">
        <v>117</v>
      </c>
      <c r="B231" s="24"/>
      <c r="C231" s="24"/>
      <c r="D231" s="9">
        <v>0</v>
      </c>
      <c r="E231" s="9">
        <v>0</v>
      </c>
    </row>
    <row r="232" spans="1:5" hidden="1" x14ac:dyDescent="0.2">
      <c r="A232" s="24" t="s">
        <v>117</v>
      </c>
      <c r="B232" s="24"/>
      <c r="C232" s="24"/>
      <c r="D232" s="9">
        <v>0</v>
      </c>
      <c r="E232" s="9">
        <v>0</v>
      </c>
    </row>
    <row r="233" spans="1:5" hidden="1" x14ac:dyDescent="0.2">
      <c r="A233" s="24" t="s">
        <v>117</v>
      </c>
      <c r="B233" s="24"/>
      <c r="C233" s="24"/>
      <c r="D233" s="9">
        <v>0</v>
      </c>
      <c r="E233" s="9">
        <v>0</v>
      </c>
    </row>
    <row r="234" spans="1:5" hidden="1" x14ac:dyDescent="0.2">
      <c r="A234" s="24" t="s">
        <v>117</v>
      </c>
      <c r="B234" s="24"/>
      <c r="C234" s="24"/>
      <c r="D234" s="9">
        <v>0</v>
      </c>
      <c r="E234" s="9">
        <v>0</v>
      </c>
    </row>
    <row r="235" spans="1:5" hidden="1" x14ac:dyDescent="0.2">
      <c r="A235" s="24" t="s">
        <v>117</v>
      </c>
      <c r="B235" s="24"/>
      <c r="C235" s="24"/>
      <c r="D235" s="9">
        <v>0</v>
      </c>
      <c r="E235" s="9">
        <v>0</v>
      </c>
    </row>
    <row r="236" spans="1:5" hidden="1" x14ac:dyDescent="0.2">
      <c r="A236" s="24" t="s">
        <v>117</v>
      </c>
      <c r="B236" s="24"/>
      <c r="C236" s="24"/>
      <c r="D236" s="9">
        <v>0</v>
      </c>
      <c r="E236" s="9">
        <v>0</v>
      </c>
    </row>
    <row r="237" spans="1:5" hidden="1" x14ac:dyDescent="0.2">
      <c r="A237" s="24" t="s">
        <v>117</v>
      </c>
      <c r="B237" s="24"/>
      <c r="C237" s="24"/>
      <c r="D237" s="9">
        <v>0</v>
      </c>
      <c r="E237" s="9">
        <v>0</v>
      </c>
    </row>
    <row r="238" spans="1:5" hidden="1" x14ac:dyDescent="0.2">
      <c r="A238" s="24" t="s">
        <v>117</v>
      </c>
      <c r="B238" s="24"/>
      <c r="C238" s="24"/>
      <c r="D238" s="9">
        <v>0</v>
      </c>
      <c r="E238" s="9">
        <v>0</v>
      </c>
    </row>
    <row r="239" spans="1:5" hidden="1" x14ac:dyDescent="0.2">
      <c r="A239" s="24" t="s">
        <v>117</v>
      </c>
      <c r="B239" s="24"/>
      <c r="C239" s="24"/>
      <c r="D239" s="9">
        <v>0</v>
      </c>
      <c r="E239" s="9">
        <v>0</v>
      </c>
    </row>
    <row r="240" spans="1:5" hidden="1" x14ac:dyDescent="0.2">
      <c r="A240" s="24" t="s">
        <v>117</v>
      </c>
      <c r="B240" s="24"/>
      <c r="C240" s="24"/>
      <c r="D240" s="9">
        <v>0</v>
      </c>
      <c r="E240" s="9">
        <v>0</v>
      </c>
    </row>
    <row r="241" spans="1:8" hidden="1" x14ac:dyDescent="0.2">
      <c r="A241" s="24" t="s">
        <v>117</v>
      </c>
      <c r="B241" s="24"/>
      <c r="C241" s="24"/>
      <c r="D241" s="9">
        <v>0</v>
      </c>
      <c r="E241" s="9">
        <v>0</v>
      </c>
    </row>
    <row r="242" spans="1:8" hidden="1" x14ac:dyDescent="0.2">
      <c r="A242" s="24" t="s">
        <v>117</v>
      </c>
      <c r="B242" s="24"/>
      <c r="C242" s="24"/>
      <c r="D242" s="9">
        <v>0</v>
      </c>
      <c r="E242" s="9">
        <v>0</v>
      </c>
    </row>
    <row r="243" spans="1:8" x14ac:dyDescent="0.2">
      <c r="D243" s="107">
        <v>374841.34600000002</v>
      </c>
      <c r="E243" s="27">
        <v>119078.18700000001</v>
      </c>
      <c r="H243" s="44"/>
    </row>
    <row r="244" spans="1:8" x14ac:dyDescent="0.2">
      <c r="D244" s="107">
        <f>D243-D166</f>
        <v>-11013.760999999882</v>
      </c>
      <c r="E244" s="107">
        <f>E243-E166</f>
        <v>0.39400000001478475</v>
      </c>
    </row>
  </sheetData>
  <sheetProtection selectLockedCells="1" selectUnlockedCells="1"/>
  <mergeCells count="6">
    <mergeCell ref="A1:F1"/>
    <mergeCell ref="A9:E9"/>
    <mergeCell ref="A11:A12"/>
    <mergeCell ref="D11:E11"/>
    <mergeCell ref="B11:B12"/>
    <mergeCell ref="C11:C12"/>
  </mergeCells>
  <pageMargins left="0.59055118110236227" right="0.39370078740157483" top="0.78740157480314965" bottom="0.59055118110236227" header="0" footer="0"/>
  <pageSetup paperSize="9" firstPageNumber="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2</xdr:row>
                <xdr:rowOff>0</xdr:rowOff>
              </from>
              <to>
                <xdr:col>52</xdr:col>
                <xdr:colOff>66675</xdr:colOff>
                <xdr:row>3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Ведом</vt:lpstr>
      <vt:lpstr>Функц</vt:lpstr>
      <vt:lpstr>ЦСР</vt:lpstr>
      <vt:lpstr>Ведом!Область_печати</vt:lpstr>
      <vt:lpstr>Функц!Область_печати</vt:lpstr>
      <vt:lpstr>ЦСР!Область_печати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2025-02-06T10:00:19Z</cp:lastPrinted>
  <dcterms:created xsi:type="dcterms:W3CDTF">2016-12-23T12:59:32Z</dcterms:created>
  <dcterms:modified xsi:type="dcterms:W3CDTF">2025-02-06T11:09:15Z</dcterms:modified>
</cp:coreProperties>
</file>