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елопроизводитель\Desktop\Пост. 2024\Исполнение 9 месяцев 2024\Исполнение 9 месяцев 2024\"/>
    </mc:Choice>
  </mc:AlternateContent>
  <bookViews>
    <workbookView xWindow="0" yWindow="0" windowWidth="28800" windowHeight="11265" activeTab="1"/>
  </bookViews>
  <sheets>
    <sheet name="2_Ведом" sheetId="1" r:id="rId1"/>
    <sheet name="3_ФКР" sheetId="2" r:id="rId2"/>
    <sheet name="СП" sheetId="7" r:id="rId3"/>
  </sheets>
  <externalReferences>
    <externalReference r:id="rId4"/>
  </externalReferences>
  <definedNames>
    <definedName name="_xlnm._FilterDatabase" localSheetId="0" hidden="1">'2_Ведом'!$A$7:$G$12</definedName>
    <definedName name="Items">#REF!</definedName>
    <definedName name="КВСР">[1]список!$D$2:$D$17</definedName>
    <definedName name="НаименДолжн">'[1]Штатное расписание'!$B$8:$B$307</definedName>
    <definedName name="_xlnm.Print_Area" localSheetId="0">'2_Ведом'!$A$1:$I$250</definedName>
    <definedName name="_xlnm.Print_Area" localSheetId="1">'3_ФКР'!$A$1:$F$97</definedName>
    <definedName name="_xlnm.Print_Area" localSheetId="2">СП!$A$2:$G$248</definedName>
    <definedName name="Организация">OFFSET([1]список!$E$1,MATCH('[1]Данные по учрежд'!$B$2,[1]список!$E$1:$E$65536,0)-1,1,COUNTIF([1]список!$E$1:$E$65536,'[1]Данные по учрежд'!$B$2),1)</definedName>
    <definedName name="СубКОСГУ">[1]список!$B$1:$B$17</definedName>
    <definedName name="ТипСредств">[1]список!$C$2:$C$8</definedName>
    <definedName name="ЭКР">[1]список!$A$2:$A$21</definedName>
  </definedNames>
  <calcPr calcId="162913" iterate="1"/>
</workbook>
</file>

<file path=xl/calcChain.xml><?xml version="1.0" encoding="utf-8"?>
<calcChain xmlns="http://schemas.openxmlformats.org/spreadsheetml/2006/main">
  <c r="F169" i="7" l="1"/>
  <c r="F168" i="7" s="1"/>
  <c r="E168" i="7"/>
  <c r="E169" i="7"/>
  <c r="D169" i="7"/>
  <c r="D168" i="7" s="1"/>
  <c r="I135" i="1" l="1"/>
  <c r="H22" i="1"/>
  <c r="F19" i="1"/>
  <c r="H242" i="1"/>
  <c r="F242" i="1"/>
  <c r="I240" i="1"/>
  <c r="H191" i="1" l="1"/>
  <c r="H133" i="1"/>
  <c r="G123" i="1"/>
  <c r="H121" i="1"/>
  <c r="I91" i="1"/>
  <c r="F94" i="1"/>
  <c r="H49" i="1"/>
  <c r="F28" i="1" l="1"/>
  <c r="H19" i="1"/>
  <c r="E146" i="7" l="1"/>
  <c r="F146" i="7"/>
  <c r="F145" i="7" s="1"/>
  <c r="G146" i="7"/>
  <c r="G145" i="7" s="1"/>
  <c r="D146" i="7"/>
  <c r="E102" i="7"/>
  <c r="F102" i="7"/>
  <c r="F101" i="7" s="1"/>
  <c r="G102" i="7"/>
  <c r="G101" i="7" s="1"/>
  <c r="D102" i="7"/>
  <c r="E17" i="7"/>
  <c r="F17" i="7"/>
  <c r="F16" i="7" s="1"/>
  <c r="G17" i="7"/>
  <c r="G16" i="7" s="1"/>
  <c r="D17" i="7"/>
  <c r="G172" i="7"/>
  <c r="G171" i="7" s="1"/>
  <c r="G170" i="7" s="1"/>
  <c r="F172" i="7"/>
  <c r="F171" i="7" s="1"/>
  <c r="F170" i="7" s="1"/>
  <c r="G167" i="7"/>
  <c r="G166" i="7" s="1"/>
  <c r="G165" i="7" s="1"/>
  <c r="F167" i="7"/>
  <c r="F166" i="7" s="1"/>
  <c r="F165" i="7" s="1"/>
  <c r="G163" i="7"/>
  <c r="G162" i="7" s="1"/>
  <c r="F163" i="7"/>
  <c r="F162" i="7"/>
  <c r="G161" i="7"/>
  <c r="G160" i="7" s="1"/>
  <c r="G159" i="7" s="1"/>
  <c r="F161" i="7"/>
  <c r="F160" i="7" s="1"/>
  <c r="F159" i="7" s="1"/>
  <c r="G158" i="7"/>
  <c r="G157" i="7" s="1"/>
  <c r="G156" i="7" s="1"/>
  <c r="F158" i="7"/>
  <c r="F157" i="7" s="1"/>
  <c r="F156" i="7" s="1"/>
  <c r="F155" i="7"/>
  <c r="F154" i="7" s="1"/>
  <c r="G153" i="7"/>
  <c r="G152" i="7" s="1"/>
  <c r="F153" i="7"/>
  <c r="F152" i="7" s="1"/>
  <c r="G151" i="7"/>
  <c r="G150" i="7" s="1"/>
  <c r="F151" i="7"/>
  <c r="F150" i="7" s="1"/>
  <c r="G148" i="7"/>
  <c r="G147" i="7" s="1"/>
  <c r="F148" i="7"/>
  <c r="F147" i="7" s="1"/>
  <c r="G143" i="7"/>
  <c r="G142" i="7" s="1"/>
  <c r="G141" i="7" s="1"/>
  <c r="F143" i="7"/>
  <c r="F142" i="7" s="1"/>
  <c r="F141" i="7" s="1"/>
  <c r="F140" i="7"/>
  <c r="G139" i="7"/>
  <c r="G138" i="7" s="1"/>
  <c r="F139" i="7"/>
  <c r="G137" i="7"/>
  <c r="F137" i="7"/>
  <c r="G136" i="7"/>
  <c r="F136" i="7"/>
  <c r="F135" i="7" s="1"/>
  <c r="G135" i="7"/>
  <c r="G134" i="7"/>
  <c r="F134" i="7"/>
  <c r="G132" i="7"/>
  <c r="G131" i="7" s="1"/>
  <c r="F132" i="7"/>
  <c r="F131" i="7" s="1"/>
  <c r="G129" i="7"/>
  <c r="G128" i="7" s="1"/>
  <c r="G127" i="7" s="1"/>
  <c r="F129" i="7"/>
  <c r="F128" i="7" s="1"/>
  <c r="F127" i="7" s="1"/>
  <c r="G126" i="7"/>
  <c r="G124" i="7" s="1"/>
  <c r="G123" i="7" s="1"/>
  <c r="F126" i="7"/>
  <c r="G125" i="7"/>
  <c r="F125" i="7"/>
  <c r="G122" i="7"/>
  <c r="G121" i="7" s="1"/>
  <c r="G120" i="7" s="1"/>
  <c r="F122" i="7"/>
  <c r="F121" i="7" s="1"/>
  <c r="F120" i="7" s="1"/>
  <c r="G119" i="7"/>
  <c r="G118" i="7" s="1"/>
  <c r="G117" i="7" s="1"/>
  <c r="F119" i="7"/>
  <c r="F118" i="7" s="1"/>
  <c r="F117" i="7" s="1"/>
  <c r="G116" i="7"/>
  <c r="G115" i="7" s="1"/>
  <c r="F116" i="7"/>
  <c r="F115" i="7" s="1"/>
  <c r="G114" i="7"/>
  <c r="G113" i="7" s="1"/>
  <c r="F114" i="7"/>
  <c r="F113" i="7" s="1"/>
  <c r="G112" i="7"/>
  <c r="F112" i="7"/>
  <c r="G110" i="7"/>
  <c r="F110" i="7"/>
  <c r="G109" i="7"/>
  <c r="F109" i="7"/>
  <c r="G107" i="7"/>
  <c r="G106" i="7" s="1"/>
  <c r="F107" i="7"/>
  <c r="F106" i="7" s="1"/>
  <c r="F105" i="7"/>
  <c r="G104" i="7"/>
  <c r="G103" i="7" s="1"/>
  <c r="F104" i="7"/>
  <c r="F103" i="7" s="1"/>
  <c r="G97" i="7"/>
  <c r="G96" i="7" s="1"/>
  <c r="F97" i="7"/>
  <c r="F96" i="7" s="1"/>
  <c r="G95" i="7"/>
  <c r="G94" i="7" s="1"/>
  <c r="F95" i="7"/>
  <c r="F94" i="7" s="1"/>
  <c r="G93" i="7"/>
  <c r="G92" i="7" s="1"/>
  <c r="F93" i="7"/>
  <c r="F92" i="7" s="1"/>
  <c r="G90" i="7"/>
  <c r="G89" i="7" s="1"/>
  <c r="F90" i="7"/>
  <c r="F89" i="7" s="1"/>
  <c r="G88" i="7"/>
  <c r="G87" i="7" s="1"/>
  <c r="F88" i="7"/>
  <c r="F87" i="7" s="1"/>
  <c r="G86" i="7"/>
  <c r="G85" i="7" s="1"/>
  <c r="F86" i="7"/>
  <c r="F85" i="7" s="1"/>
  <c r="G84" i="7"/>
  <c r="F84" i="7"/>
  <c r="F83" i="7" s="1"/>
  <c r="G83" i="7"/>
  <c r="F81" i="7"/>
  <c r="F80" i="7" s="1"/>
  <c r="F79" i="7"/>
  <c r="F78" i="7" s="1"/>
  <c r="F76" i="7"/>
  <c r="F75" i="7" s="1"/>
  <c r="G74" i="7"/>
  <c r="G73" i="7" s="1"/>
  <c r="F74" i="7"/>
  <c r="F73" i="7" s="1"/>
  <c r="G72" i="7"/>
  <c r="G71" i="7" s="1"/>
  <c r="G70" i="7" s="1"/>
  <c r="F72" i="7"/>
  <c r="F71" i="7" s="1"/>
  <c r="G69" i="7"/>
  <c r="G68" i="7" s="1"/>
  <c r="G67" i="7" s="1"/>
  <c r="F69" i="7"/>
  <c r="F68" i="7" s="1"/>
  <c r="F67" i="7" s="1"/>
  <c r="G66" i="7"/>
  <c r="F66" i="7"/>
  <c r="F65" i="7" s="1"/>
  <c r="F64" i="7" s="1"/>
  <c r="G65" i="7"/>
  <c r="G64" i="7" s="1"/>
  <c r="G63" i="7"/>
  <c r="G62" i="7" s="1"/>
  <c r="F63" i="7"/>
  <c r="F62" i="7" s="1"/>
  <c r="F61" i="7"/>
  <c r="F60" i="7" s="1"/>
  <c r="G59" i="7"/>
  <c r="G58" i="7" s="1"/>
  <c r="G55" i="7" s="1"/>
  <c r="F59" i="7"/>
  <c r="F58" i="7" s="1"/>
  <c r="F57" i="7"/>
  <c r="F56" i="7" s="1"/>
  <c r="G54" i="7"/>
  <c r="G53" i="7" s="1"/>
  <c r="G52" i="7" s="1"/>
  <c r="F54" i="7"/>
  <c r="F53" i="7" s="1"/>
  <c r="F52" i="7" s="1"/>
  <c r="G45" i="7"/>
  <c r="G44" i="7" s="1"/>
  <c r="G43" i="7" s="1"/>
  <c r="F45" i="7"/>
  <c r="F44" i="7" s="1"/>
  <c r="F43" i="7" s="1"/>
  <c r="G42" i="7"/>
  <c r="G41" i="7" s="1"/>
  <c r="F42" i="7"/>
  <c r="F41" i="7" s="1"/>
  <c r="G40" i="7"/>
  <c r="G39" i="7" s="1"/>
  <c r="F40" i="7"/>
  <c r="F39" i="7" s="1"/>
  <c r="G38" i="7"/>
  <c r="G37" i="7" s="1"/>
  <c r="F38" i="7"/>
  <c r="F37" i="7" s="1"/>
  <c r="G35" i="7"/>
  <c r="G34" i="7" s="1"/>
  <c r="F35" i="7"/>
  <c r="F34" i="7" s="1"/>
  <c r="G33" i="7"/>
  <c r="G32" i="7" s="1"/>
  <c r="F33" i="7"/>
  <c r="F32" i="7" s="1"/>
  <c r="G30" i="7"/>
  <c r="F30" i="7"/>
  <c r="G29" i="7"/>
  <c r="G28" i="7" s="1"/>
  <c r="F29" i="7"/>
  <c r="F28" i="7" s="1"/>
  <c r="G27" i="7"/>
  <c r="G26" i="7" s="1"/>
  <c r="F27" i="7"/>
  <c r="F26" i="7" s="1"/>
  <c r="G24" i="7"/>
  <c r="G23" i="7" s="1"/>
  <c r="F24" i="7"/>
  <c r="F23" i="7" s="1"/>
  <c r="G22" i="7"/>
  <c r="G21" i="7" s="1"/>
  <c r="F22" i="7"/>
  <c r="F21" i="7" s="1"/>
  <c r="G20" i="7"/>
  <c r="F20" i="7"/>
  <c r="G19" i="7"/>
  <c r="G18" i="7" s="1"/>
  <c r="F19" i="7"/>
  <c r="G15" i="7"/>
  <c r="G14" i="7" s="1"/>
  <c r="F15" i="7"/>
  <c r="F14" i="7" s="1"/>
  <c r="G14" i="1"/>
  <c r="I14" i="1"/>
  <c r="G26" i="1"/>
  <c r="I26" i="1"/>
  <c r="G193" i="1"/>
  <c r="I193" i="1"/>
  <c r="G237" i="1"/>
  <c r="I237" i="1"/>
  <c r="I236" i="1" s="1"/>
  <c r="I235" i="1" s="1"/>
  <c r="H240" i="1"/>
  <c r="H238" i="1"/>
  <c r="H233" i="1"/>
  <c r="H232" i="1" s="1"/>
  <c r="I231" i="1"/>
  <c r="F82" i="2" s="1"/>
  <c r="I229" i="1"/>
  <c r="I228" i="1" s="1"/>
  <c r="I227" i="1" s="1"/>
  <c r="H229" i="1"/>
  <c r="H228" i="1" s="1"/>
  <c r="H227" i="1" s="1"/>
  <c r="H225" i="1"/>
  <c r="H224" i="1" s="1"/>
  <c r="H223" i="1" s="1"/>
  <c r="E47" i="2" s="1"/>
  <c r="I221" i="1"/>
  <c r="I220" i="1" s="1"/>
  <c r="H221" i="1"/>
  <c r="H220" i="1" s="1"/>
  <c r="H219" i="1" s="1"/>
  <c r="E43" i="2" s="1"/>
  <c r="I217" i="1"/>
  <c r="I216" i="1" s="1"/>
  <c r="I215" i="1" s="1"/>
  <c r="H217" i="1"/>
  <c r="H216" i="1" s="1"/>
  <c r="H215" i="1" s="1"/>
  <c r="H213" i="1"/>
  <c r="H212" i="1" s="1"/>
  <c r="I210" i="1"/>
  <c r="I209" i="1" s="1"/>
  <c r="I208" i="1" s="1"/>
  <c r="F41" i="2" s="1"/>
  <c r="H210" i="1"/>
  <c r="H209" i="1" s="1"/>
  <c r="H206" i="1"/>
  <c r="H205" i="1" s="1"/>
  <c r="I203" i="1"/>
  <c r="I202" i="1" s="1"/>
  <c r="I201" i="1" s="1"/>
  <c r="H203" i="1"/>
  <c r="H202" i="1" s="1"/>
  <c r="I199" i="1"/>
  <c r="I198" i="1" s="1"/>
  <c r="I197" i="1" s="1"/>
  <c r="H199" i="1"/>
  <c r="H198" i="1" s="1"/>
  <c r="H197" i="1" s="1"/>
  <c r="H195" i="1"/>
  <c r="H194" i="1" s="1"/>
  <c r="H193" i="1" s="1"/>
  <c r="H189" i="1"/>
  <c r="H187" i="1"/>
  <c r="I183" i="1"/>
  <c r="I182" i="1" s="1"/>
  <c r="H183" i="1"/>
  <c r="H182" i="1" s="1"/>
  <c r="I180" i="1"/>
  <c r="H180" i="1"/>
  <c r="I176" i="1"/>
  <c r="H176" i="1"/>
  <c r="I174" i="1"/>
  <c r="H174" i="1"/>
  <c r="H169" i="1"/>
  <c r="H168" i="1" s="1"/>
  <c r="H165" i="1"/>
  <c r="H163" i="1"/>
  <c r="H160" i="1"/>
  <c r="H159" i="1" s="1"/>
  <c r="I157" i="1"/>
  <c r="H157" i="1"/>
  <c r="H155" i="1"/>
  <c r="I153" i="1"/>
  <c r="H153" i="1"/>
  <c r="I151" i="1"/>
  <c r="H151" i="1"/>
  <c r="H148" i="1"/>
  <c r="H147" i="1" s="1"/>
  <c r="H144" i="1"/>
  <c r="H143" i="1" s="1"/>
  <c r="H142" i="1" s="1"/>
  <c r="E17" i="2" s="1"/>
  <c r="I140" i="1"/>
  <c r="I139" i="1" s="1"/>
  <c r="I138" i="1" s="1"/>
  <c r="I137" i="1" s="1"/>
  <c r="F14" i="2" s="1"/>
  <c r="H140" i="1"/>
  <c r="H139" i="1" s="1"/>
  <c r="H138" i="1" s="1"/>
  <c r="H137" i="1" s="1"/>
  <c r="E14" i="2" s="1"/>
  <c r="H135" i="1"/>
  <c r="I133" i="1"/>
  <c r="H130" i="1"/>
  <c r="H128" i="1"/>
  <c r="I126" i="1"/>
  <c r="I125" i="1" s="1"/>
  <c r="H126" i="1"/>
  <c r="I123" i="1"/>
  <c r="H123" i="1"/>
  <c r="I121" i="1"/>
  <c r="I117" i="1"/>
  <c r="I116" i="1" s="1"/>
  <c r="G100" i="7" s="1"/>
  <c r="G99" i="7" s="1"/>
  <c r="H117" i="1"/>
  <c r="H116" i="1" s="1"/>
  <c r="F100" i="7" s="1"/>
  <c r="F99" i="7" s="1"/>
  <c r="I112" i="1"/>
  <c r="I111" i="1" s="1"/>
  <c r="H112" i="1"/>
  <c r="H111" i="1" s="1"/>
  <c r="H109" i="1"/>
  <c r="H108" i="1" s="1"/>
  <c r="F48" i="7" s="1"/>
  <c r="F47" i="7" s="1"/>
  <c r="F46" i="7" s="1"/>
  <c r="I108" i="1"/>
  <c r="G48" i="7" s="1"/>
  <c r="G47" i="7" s="1"/>
  <c r="G46" i="7" s="1"/>
  <c r="I105" i="1"/>
  <c r="I104" i="1" s="1"/>
  <c r="I103" i="1" s="1"/>
  <c r="F75" i="2" s="1"/>
  <c r="H105" i="1"/>
  <c r="H104" i="1" s="1"/>
  <c r="H103" i="1" s="1"/>
  <c r="E75" i="2" s="1"/>
  <c r="I101" i="1"/>
  <c r="I100" i="1" s="1"/>
  <c r="H101" i="1"/>
  <c r="H100" i="1" s="1"/>
  <c r="I98" i="1"/>
  <c r="I97" i="1" s="1"/>
  <c r="H98" i="1"/>
  <c r="H97" i="1" s="1"/>
  <c r="H94" i="1"/>
  <c r="H93" i="1" s="1"/>
  <c r="I90" i="1"/>
  <c r="I89" i="1" s="1"/>
  <c r="F45" i="2" s="1"/>
  <c r="H91" i="1"/>
  <c r="H90" i="1" s="1"/>
  <c r="I87" i="1"/>
  <c r="I86" i="1" s="1"/>
  <c r="I85" i="1" s="1"/>
  <c r="H87" i="1"/>
  <c r="H86" i="1" s="1"/>
  <c r="H85" i="1" s="1"/>
  <c r="I83" i="1"/>
  <c r="I82" i="1" s="1"/>
  <c r="I81" i="1" s="1"/>
  <c r="F31" i="2" s="1"/>
  <c r="F30" i="2" s="1"/>
  <c r="H83" i="1"/>
  <c r="H82" i="1" s="1"/>
  <c r="H81" i="1" s="1"/>
  <c r="E31" i="2" s="1"/>
  <c r="E30" i="2" s="1"/>
  <c r="I79" i="1"/>
  <c r="I78" i="1" s="1"/>
  <c r="I77" i="1" s="1"/>
  <c r="H79" i="1"/>
  <c r="H78" i="1" s="1"/>
  <c r="H77" i="1" s="1"/>
  <c r="H75" i="1"/>
  <c r="H74" i="1" s="1"/>
  <c r="H73" i="1" s="1"/>
  <c r="E27" i="2" s="1"/>
  <c r="I73" i="1"/>
  <c r="H71" i="1"/>
  <c r="H70" i="1" s="1"/>
  <c r="I68" i="1"/>
  <c r="I67" i="1" s="1"/>
  <c r="I66" i="1" s="1"/>
  <c r="H68" i="1"/>
  <c r="H67" i="1" s="1"/>
  <c r="I64" i="1"/>
  <c r="I63" i="1" s="1"/>
  <c r="I62" i="1" s="1"/>
  <c r="F24" i="2" s="1"/>
  <c r="H64" i="1"/>
  <c r="H63" i="1" s="1"/>
  <c r="H62" i="1" s="1"/>
  <c r="E24" i="2" s="1"/>
  <c r="H60" i="1"/>
  <c r="H59" i="1" s="1"/>
  <c r="H58" i="1" s="1"/>
  <c r="I56" i="1"/>
  <c r="I55" i="1" s="1"/>
  <c r="I47" i="1" s="1"/>
  <c r="H56" i="1"/>
  <c r="H55" i="1" s="1"/>
  <c r="H53" i="1"/>
  <c r="H51" i="1"/>
  <c r="H44" i="1"/>
  <c r="H43" i="1" s="1"/>
  <c r="H42" i="1" s="1"/>
  <c r="E87" i="2" s="1"/>
  <c r="I40" i="1"/>
  <c r="I39" i="1" s="1"/>
  <c r="I38" i="1" s="1"/>
  <c r="H40" i="1"/>
  <c r="H39" i="1" s="1"/>
  <c r="H38" i="1" s="1"/>
  <c r="E86" i="2" s="1"/>
  <c r="H36" i="1"/>
  <c r="H35" i="1" s="1"/>
  <c r="H32" i="1"/>
  <c r="H31" i="1" s="1"/>
  <c r="H30" i="1" s="1"/>
  <c r="H28" i="1"/>
  <c r="H27" i="1" s="1"/>
  <c r="H26" i="1" s="1"/>
  <c r="H24" i="1"/>
  <c r="H15" i="1"/>
  <c r="H14" i="1" s="1"/>
  <c r="F87" i="2"/>
  <c r="F78" i="2"/>
  <c r="F77" i="2" s="1"/>
  <c r="F76" i="2" s="1"/>
  <c r="E78" i="2"/>
  <c r="E77" i="2" s="1"/>
  <c r="E76" i="2" s="1"/>
  <c r="F74" i="2"/>
  <c r="F73" i="2" s="1"/>
  <c r="F72" i="2" s="1"/>
  <c r="E74" i="2"/>
  <c r="E73" i="2" s="1"/>
  <c r="E72" i="2" s="1"/>
  <c r="F71" i="2"/>
  <c r="F70" i="2" s="1"/>
  <c r="F69" i="2" s="1"/>
  <c r="F68" i="2" s="1"/>
  <c r="E71" i="2"/>
  <c r="E70" i="2" s="1"/>
  <c r="E69" i="2" s="1"/>
  <c r="E68" i="2" s="1"/>
  <c r="F40" i="2"/>
  <c r="F39" i="2" s="1"/>
  <c r="F38" i="2" s="1"/>
  <c r="F35" i="2" s="1"/>
  <c r="F34" i="2" s="1"/>
  <c r="E40" i="2"/>
  <c r="E39" i="2" s="1"/>
  <c r="E38" i="2" s="1"/>
  <c r="E35" i="2" s="1"/>
  <c r="E34" i="2" s="1"/>
  <c r="F29" i="2"/>
  <c r="E29" i="2"/>
  <c r="F28" i="2"/>
  <c r="E28" i="2"/>
  <c r="F23" i="2"/>
  <c r="E20" i="2"/>
  <c r="E19" i="2" s="1"/>
  <c r="F19" i="2"/>
  <c r="F17" i="2"/>
  <c r="F15" i="2"/>
  <c r="F149" i="7" l="1"/>
  <c r="H208" i="1"/>
  <c r="H237" i="1"/>
  <c r="H231" i="1"/>
  <c r="E82" i="2" s="1"/>
  <c r="E81" i="2" s="1"/>
  <c r="I219" i="1"/>
  <c r="F43" i="2" s="1"/>
  <c r="H125" i="1"/>
  <c r="F77" i="7"/>
  <c r="F133" i="7"/>
  <c r="F130" i="7" s="1"/>
  <c r="H162" i="1"/>
  <c r="F111" i="7"/>
  <c r="H34" i="1"/>
  <c r="E84" i="2" s="1"/>
  <c r="E83" i="2" s="1"/>
  <c r="F82" i="7"/>
  <c r="G133" i="7"/>
  <c r="G130" i="7" s="1"/>
  <c r="G149" i="7"/>
  <c r="F18" i="7"/>
  <c r="F13" i="7" s="1"/>
  <c r="G51" i="7"/>
  <c r="G50" i="7" s="1"/>
  <c r="G49" i="7" s="1"/>
  <c r="G111" i="7"/>
  <c r="F124" i="7"/>
  <c r="F123" i="7" s="1"/>
  <c r="F55" i="7"/>
  <c r="E26" i="2"/>
  <c r="G36" i="7"/>
  <c r="F70" i="7"/>
  <c r="F91" i="7"/>
  <c r="F36" i="7"/>
  <c r="G91" i="7"/>
  <c r="G108" i="7"/>
  <c r="G98" i="7" s="1"/>
  <c r="F26" i="2"/>
  <c r="F108" i="7"/>
  <c r="F98" i="7" s="1"/>
  <c r="G144" i="7"/>
  <c r="F138" i="7"/>
  <c r="F144" i="7"/>
  <c r="F51" i="7"/>
  <c r="F50" i="7" s="1"/>
  <c r="F49" i="7" s="1"/>
  <c r="G25" i="7"/>
  <c r="G82" i="7"/>
  <c r="G13" i="7"/>
  <c r="F25" i="7"/>
  <c r="H66" i="1"/>
  <c r="I115" i="1"/>
  <c r="F12" i="2" s="1"/>
  <c r="F42" i="2"/>
  <c r="H201" i="1"/>
  <c r="E33" i="2" s="1"/>
  <c r="H107" i="1"/>
  <c r="E80" i="2" s="1"/>
  <c r="E79" i="2" s="1"/>
  <c r="H236" i="1"/>
  <c r="H235" i="1" s="1"/>
  <c r="H132" i="1"/>
  <c r="I132" i="1"/>
  <c r="I96" i="1"/>
  <c r="F48" i="2" s="1"/>
  <c r="F46" i="2" s="1"/>
  <c r="I150" i="1"/>
  <c r="H89" i="1"/>
  <c r="H115" i="1"/>
  <c r="H13" i="1"/>
  <c r="H48" i="1"/>
  <c r="H47" i="1" s="1"/>
  <c r="F44" i="2"/>
  <c r="H18" i="1"/>
  <c r="H17" i="1" s="1"/>
  <c r="I173" i="1"/>
  <c r="F33" i="2"/>
  <c r="I107" i="1"/>
  <c r="F80" i="2" s="1"/>
  <c r="F79" i="2" s="1"/>
  <c r="H96" i="1"/>
  <c r="E48" i="2" s="1"/>
  <c r="E46" i="2" s="1"/>
  <c r="E42" i="2"/>
  <c r="E41" i="2"/>
  <c r="H186" i="1"/>
  <c r="H185" i="1" s="1"/>
  <c r="E23" i="2" s="1"/>
  <c r="H173" i="1"/>
  <c r="H172" i="1" s="1"/>
  <c r="H150" i="1"/>
  <c r="H120" i="1"/>
  <c r="I120" i="1"/>
  <c r="E85" i="2"/>
  <c r="I12" i="1"/>
  <c r="F86" i="2"/>
  <c r="F85" i="2" s="1"/>
  <c r="F25" i="2"/>
  <c r="E67" i="2"/>
  <c r="E66" i="2" s="1"/>
  <c r="F67" i="2"/>
  <c r="F66" i="2" s="1"/>
  <c r="H119" i="1" l="1"/>
  <c r="E13" i="2" s="1"/>
  <c r="F173" i="7"/>
  <c r="I119" i="1"/>
  <c r="E45" i="2"/>
  <c r="E44" i="2" s="1"/>
  <c r="G173" i="7"/>
  <c r="I46" i="1"/>
  <c r="H46" i="1"/>
  <c r="H146" i="1"/>
  <c r="E18" i="2" s="1"/>
  <c r="E12" i="2"/>
  <c r="F32" i="2"/>
  <c r="I146" i="1"/>
  <c r="F18" i="2" s="1"/>
  <c r="I172" i="1"/>
  <c r="F22" i="2" s="1"/>
  <c r="F21" i="2" s="1"/>
  <c r="E22" i="2"/>
  <c r="H12" i="1"/>
  <c r="E15" i="2"/>
  <c r="E25" i="2"/>
  <c r="E32" i="2"/>
  <c r="D76" i="7"/>
  <c r="D75" i="7" s="1"/>
  <c r="E74" i="7"/>
  <c r="D74" i="7"/>
  <c r="I114" i="1" l="1"/>
  <c r="I244" i="1" s="1"/>
  <c r="F13" i="2"/>
  <c r="F11" i="2" s="1"/>
  <c r="F88" i="2" s="1"/>
  <c r="H114" i="1"/>
  <c r="H244" i="1" s="1"/>
  <c r="E21" i="2"/>
  <c r="E11" i="2"/>
  <c r="F189" i="1"/>
  <c r="E88" i="2" l="1"/>
  <c r="E153" i="7"/>
  <c r="E152" i="7" s="1"/>
  <c r="E151" i="7"/>
  <c r="E150" i="7" s="1"/>
  <c r="E148" i="7"/>
  <c r="E147" i="7" s="1"/>
  <c r="E145" i="7"/>
  <c r="E125" i="7"/>
  <c r="E149" i="7" l="1"/>
  <c r="D61" i="7"/>
  <c r="D60" i="7" s="1"/>
  <c r="A61" i="7"/>
  <c r="A60" i="7"/>
  <c r="F191" i="1"/>
  <c r="E143" i="7" l="1"/>
  <c r="E142" i="7" s="1"/>
  <c r="E141" i="7" s="1"/>
  <c r="E93" i="7" l="1"/>
  <c r="E92" i="7" s="1"/>
  <c r="D93" i="7"/>
  <c r="D92" i="7" s="1"/>
  <c r="F160" i="1"/>
  <c r="F159" i="1" s="1"/>
  <c r="G64" i="1"/>
  <c r="G63" i="1" s="1"/>
  <c r="G62" i="1" s="1"/>
  <c r="D79" i="7" l="1"/>
  <c r="C20" i="2"/>
  <c r="F60" i="1"/>
  <c r="F59" i="1" s="1"/>
  <c r="F58" i="1" s="1"/>
  <c r="D78" i="7" l="1"/>
  <c r="D19" i="2"/>
  <c r="F126" i="1"/>
  <c r="C19" i="2"/>
  <c r="E172" i="7" l="1"/>
  <c r="E171" i="7" s="1"/>
  <c r="E170" i="7" s="1"/>
  <c r="D172" i="7"/>
  <c r="D171" i="7" s="1"/>
  <c r="D170" i="7" s="1"/>
  <c r="D29" i="2"/>
  <c r="C29" i="2"/>
  <c r="G199" i="1"/>
  <c r="G198" i="1" s="1"/>
  <c r="G197" i="1" s="1"/>
  <c r="F199" i="1"/>
  <c r="F198" i="1" s="1"/>
  <c r="F197" i="1" s="1"/>
  <c r="E88" i="7" l="1"/>
  <c r="E87" i="7" s="1"/>
  <c r="D88" i="7"/>
  <c r="D87" i="7" s="1"/>
  <c r="F155" i="1"/>
  <c r="D57" i="7" l="1"/>
  <c r="D56" i="7" s="1"/>
  <c r="F187" i="1"/>
  <c r="F186" i="1" s="1"/>
  <c r="G203" i="1" l="1"/>
  <c r="E134" i="7" l="1"/>
  <c r="D134" i="7"/>
  <c r="D125" i="7" l="1"/>
  <c r="D105" i="7"/>
  <c r="F169" i="1"/>
  <c r="F168" i="1" s="1"/>
  <c r="D81" i="7" l="1"/>
  <c r="D80" i="7" s="1"/>
  <c r="D77" i="7" s="1"/>
  <c r="F27" i="1" l="1"/>
  <c r="F26" i="1" s="1"/>
  <c r="G83" i="1" l="1"/>
  <c r="G82" i="1" s="1"/>
  <c r="G81" i="1" s="1"/>
  <c r="D31" i="2" s="1"/>
  <c r="D30" i="2" s="1"/>
  <c r="E132" i="7" l="1"/>
  <c r="D132" i="7"/>
  <c r="E122" i="7" l="1"/>
  <c r="D122" i="7"/>
  <c r="D86" i="7"/>
  <c r="E29" i="7" l="1"/>
  <c r="D29" i="7"/>
  <c r="F83" i="1" l="1"/>
  <c r="F82" i="1" s="1"/>
  <c r="F81" i="1" s="1"/>
  <c r="C31" i="2" s="1"/>
  <c r="C30" i="2" s="1"/>
  <c r="E107" i="7" l="1"/>
  <c r="E106" i="7" s="1"/>
  <c r="D107" i="7"/>
  <c r="D106" i="7" s="1"/>
  <c r="G176" i="1" l="1"/>
  <c r="E73" i="7" l="1"/>
  <c r="G210" i="1"/>
  <c r="G68" i="1"/>
  <c r="G67" i="1" s="1"/>
  <c r="G66" i="1" s="1"/>
  <c r="F68" i="1"/>
  <c r="F67" i="1" s="1"/>
  <c r="F148" i="1" l="1"/>
  <c r="F147" i="1" s="1"/>
  <c r="D73" i="7" l="1"/>
  <c r="G133" i="1" l="1"/>
  <c r="E139" i="7" l="1"/>
  <c r="E138" i="7" s="1"/>
  <c r="D139" i="7"/>
  <c r="G117" i="1" l="1"/>
  <c r="G183" i="1"/>
  <c r="G182" i="1" s="1"/>
  <c r="G116" i="1" l="1"/>
  <c r="G115" i="1" s="1"/>
  <c r="G126" i="1"/>
  <c r="G125" i="1" s="1"/>
  <c r="G174" i="1" l="1"/>
  <c r="G135" i="1"/>
  <c r="F174" i="1" l="1"/>
  <c r="F101" i="1"/>
  <c r="F100" i="1" s="1"/>
  <c r="G101" i="1"/>
  <c r="G100" i="1" s="1"/>
  <c r="D140" i="7" l="1"/>
  <c r="D138" i="7" s="1"/>
  <c r="D155" i="7"/>
  <c r="D154" i="7" s="1"/>
  <c r="F165" i="1" l="1"/>
  <c r="E137" i="7" l="1"/>
  <c r="D137" i="7"/>
  <c r="D133" i="7" l="1"/>
  <c r="E133" i="7"/>
  <c r="D153" i="7"/>
  <c r="G236" i="1" l="1"/>
  <c r="G235" i="1" s="1"/>
  <c r="F240" i="1"/>
  <c r="E144" i="7" l="1"/>
  <c r="D148" i="7"/>
  <c r="D145" i="7"/>
  <c r="E116" i="7"/>
  <c r="D116" i="7"/>
  <c r="E114" i="7"/>
  <c r="D114" i="7"/>
  <c r="F135" i="1" l="1"/>
  <c r="F133" i="1"/>
  <c r="G132" i="1" l="1"/>
  <c r="F132" i="1"/>
  <c r="D151" i="7"/>
  <c r="F238" i="1" l="1"/>
  <c r="F237" i="1" s="1"/>
  <c r="F236" i="1" l="1"/>
  <c r="F235" i="1" s="1"/>
  <c r="E30" i="7" l="1"/>
  <c r="D30" i="7"/>
  <c r="F49" i="1" l="1"/>
  <c r="D147" i="7" l="1"/>
  <c r="D144" i="7" s="1"/>
  <c r="F93" i="1" l="1"/>
  <c r="D152" i="7"/>
  <c r="D150" i="7"/>
  <c r="D149" i="7" s="1"/>
  <c r="F51" i="1" l="1"/>
  <c r="E100" i="7" l="1"/>
  <c r="F183" i="1"/>
  <c r="F182" i="1" s="1"/>
  <c r="E136" i="7" l="1"/>
  <c r="E135" i="7" s="1"/>
  <c r="D136" i="7"/>
  <c r="G56" i="1"/>
  <c r="G55" i="1" s="1"/>
  <c r="G91" i="1" l="1"/>
  <c r="G90" i="1" s="1"/>
  <c r="G89" i="1" s="1"/>
  <c r="D45" i="2" s="1"/>
  <c r="G221" i="1" l="1"/>
  <c r="G220" i="1" s="1"/>
  <c r="G219" i="1" s="1"/>
  <c r="F221" i="1"/>
  <c r="F220" i="1" s="1"/>
  <c r="F219" i="1" s="1"/>
  <c r="C43" i="2" l="1"/>
  <c r="D43" i="2"/>
  <c r="E109" i="7" l="1"/>
  <c r="D109" i="7"/>
  <c r="G73" i="1" l="1"/>
  <c r="E33" i="7" l="1"/>
  <c r="E32" i="7" s="1"/>
  <c r="D33" i="7"/>
  <c r="D32" i="7" s="1"/>
  <c r="G87" i="1"/>
  <c r="G40" i="1"/>
  <c r="G39" i="1" l="1"/>
  <c r="G38" i="1" s="1"/>
  <c r="D86" i="2" s="1"/>
  <c r="G105" i="1"/>
  <c r="G12" i="1" l="1"/>
  <c r="G104" i="1"/>
  <c r="G103" i="1" s="1"/>
  <c r="F22" i="1"/>
  <c r="D75" i="2" l="1"/>
  <c r="F53" i="1"/>
  <c r="F48" i="1" s="1"/>
  <c r="D20" i="7" l="1"/>
  <c r="D19" i="7"/>
  <c r="E97" i="7" l="1"/>
  <c r="E96" i="7" s="1"/>
  <c r="C96" i="7"/>
  <c r="B96" i="7"/>
  <c r="A96" i="7"/>
  <c r="A97" i="7"/>
  <c r="B97" i="7"/>
  <c r="C97" i="7"/>
  <c r="D97" i="7"/>
  <c r="D96" i="7" s="1"/>
  <c r="F195" i="1" l="1"/>
  <c r="F194" i="1" s="1"/>
  <c r="F193" i="1" s="1"/>
  <c r="C40" i="2" l="1"/>
  <c r="C39" i="2" s="1"/>
  <c r="C38" i="2" s="1"/>
  <c r="C35" i="2" s="1"/>
  <c r="C34" i="2" s="1"/>
  <c r="E131" i="7" l="1"/>
  <c r="E130" i="7" s="1"/>
  <c r="D131" i="7"/>
  <c r="D130" i="7" s="1"/>
  <c r="E119" i="7"/>
  <c r="E118" i="7" s="1"/>
  <c r="E117" i="7" s="1"/>
  <c r="D119" i="7"/>
  <c r="D118" i="7" s="1"/>
  <c r="D117" i="7" s="1"/>
  <c r="B120" i="7"/>
  <c r="D28" i="2"/>
  <c r="D26" i="2" s="1"/>
  <c r="C28" i="2"/>
  <c r="G79" i="1" l="1"/>
  <c r="G78" i="1" l="1"/>
  <c r="G77" i="1" s="1"/>
  <c r="D143" i="7"/>
  <c r="D142" i="7" s="1"/>
  <c r="D141" i="7" s="1"/>
  <c r="F206" i="1" l="1"/>
  <c r="F205" i="1" s="1"/>
  <c r="F176" i="1" l="1"/>
  <c r="E158" i="7"/>
  <c r="E157" i="7" s="1"/>
  <c r="E156" i="7" s="1"/>
  <c r="E161" i="7"/>
  <c r="E160" i="7" s="1"/>
  <c r="E159" i="7" s="1"/>
  <c r="E163" i="7"/>
  <c r="E162" i="7" s="1"/>
  <c r="E167" i="7"/>
  <c r="E166" i="7" s="1"/>
  <c r="E165" i="7" s="1"/>
  <c r="E15" i="7"/>
  <c r="E14" i="7" s="1"/>
  <c r="E16" i="7"/>
  <c r="E24" i="7"/>
  <c r="E23" i="7" s="1"/>
  <c r="E19" i="7"/>
  <c r="E20" i="7"/>
  <c r="E22" i="7"/>
  <c r="E21" i="7" s="1"/>
  <c r="E27" i="7"/>
  <c r="E26" i="7" s="1"/>
  <c r="E28" i="7"/>
  <c r="E35" i="7"/>
  <c r="E34" i="7" s="1"/>
  <c r="E38" i="7"/>
  <c r="E37" i="7" s="1"/>
  <c r="E40" i="7"/>
  <c r="E39" i="7" s="1"/>
  <c r="E42" i="7"/>
  <c r="E41" i="7" s="1"/>
  <c r="E45" i="7"/>
  <c r="E44" i="7" s="1"/>
  <c r="E43" i="7" s="1"/>
  <c r="E54" i="7"/>
  <c r="E53" i="7" s="1"/>
  <c r="E52" i="7" s="1"/>
  <c r="E59" i="7"/>
  <c r="E58" i="7" s="1"/>
  <c r="E55" i="7" s="1"/>
  <c r="E63" i="7"/>
  <c r="E62" i="7" s="1"/>
  <c r="E66" i="7"/>
  <c r="E65" i="7" s="1"/>
  <c r="E64" i="7" s="1"/>
  <c r="E69" i="7"/>
  <c r="E68" i="7" s="1"/>
  <c r="E67" i="7" s="1"/>
  <c r="E72" i="7"/>
  <c r="E71" i="7" s="1"/>
  <c r="E70" i="7" s="1"/>
  <c r="E84" i="7"/>
  <c r="E83" i="7" s="1"/>
  <c r="E86" i="7"/>
  <c r="E85" i="7" s="1"/>
  <c r="E90" i="7"/>
  <c r="E89" i="7" s="1"/>
  <c r="E95" i="7"/>
  <c r="E94" i="7" s="1"/>
  <c r="E91" i="7" s="1"/>
  <c r="E99" i="7"/>
  <c r="E101" i="7"/>
  <c r="E104" i="7"/>
  <c r="E103" i="7" s="1"/>
  <c r="E110" i="7"/>
  <c r="E108" i="7" s="1"/>
  <c r="E113" i="7"/>
  <c r="E115" i="7"/>
  <c r="E121" i="7"/>
  <c r="E120" i="7" s="1"/>
  <c r="E126" i="7"/>
  <c r="E124" i="7" s="1"/>
  <c r="E123" i="7" s="1"/>
  <c r="E129" i="7"/>
  <c r="E128" i="7" s="1"/>
  <c r="E127" i="7" s="1"/>
  <c r="D110" i="7"/>
  <c r="D108" i="7" s="1"/>
  <c r="D104" i="7"/>
  <c r="D103" i="7" s="1"/>
  <c r="E82" i="7" l="1"/>
  <c r="E98" i="7"/>
  <c r="E25" i="7"/>
  <c r="E18" i="7"/>
  <c r="E13" i="7" s="1"/>
  <c r="E36" i="7"/>
  <c r="E111" i="7"/>
  <c r="D167" i="7" l="1"/>
  <c r="D166" i="7" s="1"/>
  <c r="D165" i="7" s="1"/>
  <c r="D163" i="7"/>
  <c r="D162" i="7" s="1"/>
  <c r="D161" i="7"/>
  <c r="D160" i="7" s="1"/>
  <c r="D159" i="7" s="1"/>
  <c r="D158" i="7"/>
  <c r="D157" i="7" s="1"/>
  <c r="D156" i="7" s="1"/>
  <c r="D85" i="7"/>
  <c r="D90" i="7"/>
  <c r="D89" i="7" s="1"/>
  <c r="D84" i="7"/>
  <c r="D83" i="7" s="1"/>
  <c r="D126" i="7"/>
  <c r="D129" i="7"/>
  <c r="D128" i="7" s="1"/>
  <c r="D127" i="7" s="1"/>
  <c r="D121" i="7"/>
  <c r="D120" i="7" s="1"/>
  <c r="D66" i="7"/>
  <c r="D65" i="7" s="1"/>
  <c r="D64" i="7" s="1"/>
  <c r="D69" i="7"/>
  <c r="D68" i="7" s="1"/>
  <c r="D67" i="7" s="1"/>
  <c r="D95" i="7"/>
  <c r="D94" i="7" s="1"/>
  <c r="D91" i="7" s="1"/>
  <c r="D115" i="7"/>
  <c r="D113" i="7"/>
  <c r="D101" i="7"/>
  <c r="D72" i="7"/>
  <c r="D71" i="7" s="1"/>
  <c r="D70" i="7" s="1"/>
  <c r="D59" i="7"/>
  <c r="D58" i="7" s="1"/>
  <c r="D55" i="7" s="1"/>
  <c r="D54" i="7"/>
  <c r="D53" i="7" s="1"/>
  <c r="D52" i="7" s="1"/>
  <c r="D45" i="7"/>
  <c r="D44" i="7" s="1"/>
  <c r="D43" i="7" s="1"/>
  <c r="D63" i="7"/>
  <c r="D62" i="7" s="1"/>
  <c r="D42" i="7"/>
  <c r="D41" i="7" s="1"/>
  <c r="D40" i="7"/>
  <c r="D39" i="7" s="1"/>
  <c r="D38" i="7"/>
  <c r="D37" i="7" s="1"/>
  <c r="D28" i="7"/>
  <c r="D35" i="7"/>
  <c r="D34" i="7" s="1"/>
  <c r="D27" i="7"/>
  <c r="D26" i="7" s="1"/>
  <c r="D24" i="7"/>
  <c r="D23" i="7" s="1"/>
  <c r="D16" i="7"/>
  <c r="D15" i="7"/>
  <c r="D14" i="7" s="1"/>
  <c r="D22" i="7"/>
  <c r="D21" i="7" s="1"/>
  <c r="B127" i="7"/>
  <c r="B123" i="7"/>
  <c r="B98" i="7"/>
  <c r="B91" i="7"/>
  <c r="B82" i="7"/>
  <c r="B70" i="7"/>
  <c r="B67" i="7"/>
  <c r="B64" i="7"/>
  <c r="B55" i="7"/>
  <c r="B52" i="7"/>
  <c r="B49" i="7"/>
  <c r="B46" i="7"/>
  <c r="B43" i="7"/>
  <c r="B36" i="7"/>
  <c r="B25" i="7"/>
  <c r="B13" i="7"/>
  <c r="G151" i="1"/>
  <c r="G157" i="1"/>
  <c r="G153" i="1"/>
  <c r="G108" i="1"/>
  <c r="E48" i="7" s="1"/>
  <c r="E47" i="7" s="1"/>
  <c r="E46" i="7" s="1"/>
  <c r="D111" i="7" l="1"/>
  <c r="D82" i="7"/>
  <c r="D25" i="7"/>
  <c r="D36" i="7"/>
  <c r="G150" i="1"/>
  <c r="G146" i="1" s="1"/>
  <c r="D124" i="7"/>
  <c r="D123" i="7" s="1"/>
  <c r="D18" i="7"/>
  <c r="D13" i="7" s="1"/>
  <c r="G86" i="1"/>
  <c r="G85" i="1" s="1"/>
  <c r="G47" i="1"/>
  <c r="G202" i="1"/>
  <c r="G201" i="1" s="1"/>
  <c r="G209" i="1"/>
  <c r="G208" i="1" s="1"/>
  <c r="D18" i="2" l="1"/>
  <c r="G98" i="1" l="1"/>
  <c r="G97" i="1" s="1"/>
  <c r="G96" i="1" s="1"/>
  <c r="F98" i="1"/>
  <c r="F97" i="1" s="1"/>
  <c r="F96" i="1" s="1"/>
  <c r="D24" i="2"/>
  <c r="D87" i="2"/>
  <c r="D23" i="2"/>
  <c r="D17" i="2"/>
  <c r="D15" i="2"/>
  <c r="D12" i="2"/>
  <c r="A127" i="7" l="1"/>
  <c r="F210" i="1" l="1"/>
  <c r="F209" i="1" s="1"/>
  <c r="F180" i="1"/>
  <c r="G180" i="1"/>
  <c r="G173" i="1" s="1"/>
  <c r="G172" i="1" s="1"/>
  <c r="B78" i="2" l="1"/>
  <c r="A75" i="2"/>
  <c r="D78" i="2"/>
  <c r="C78" i="2"/>
  <c r="C77" i="2" l="1"/>
  <c r="C76" i="2" s="1"/>
  <c r="D77" i="2"/>
  <c r="D76" i="2" s="1"/>
  <c r="F105" i="1" l="1"/>
  <c r="F104" i="1" s="1"/>
  <c r="F103" i="1" s="1"/>
  <c r="C75" i="2" l="1"/>
  <c r="F79" i="1" l="1"/>
  <c r="F78" i="1" s="1"/>
  <c r="F77" i="1" s="1"/>
  <c r="D25" i="2" l="1"/>
  <c r="G217" i="1" l="1"/>
  <c r="F217" i="1"/>
  <c r="F216" i="1" s="1"/>
  <c r="D51" i="7" s="1"/>
  <c r="G140" i="1"/>
  <c r="F140" i="1"/>
  <c r="G139" i="1" l="1"/>
  <c r="G138" i="1" s="1"/>
  <c r="G137" i="1" s="1"/>
  <c r="F139" i="1"/>
  <c r="G216" i="1"/>
  <c r="F138" i="1"/>
  <c r="F137" i="1" l="1"/>
  <c r="C14" i="2" s="1"/>
  <c r="D14" i="2"/>
  <c r="E51" i="7"/>
  <c r="E50" i="7" s="1"/>
  <c r="E49" i="7" s="1"/>
  <c r="E173" i="7" s="1"/>
  <c r="G215" i="1"/>
  <c r="F215" i="1"/>
  <c r="D50" i="7"/>
  <c r="D49" i="7" s="1"/>
  <c r="F213" i="1"/>
  <c r="F212" i="1" s="1"/>
  <c r="F208" i="1" s="1"/>
  <c r="F123" i="1" l="1"/>
  <c r="G121" i="1"/>
  <c r="F121" i="1"/>
  <c r="F120" i="1" l="1"/>
  <c r="G120" i="1"/>
  <c r="G119" i="1" s="1"/>
  <c r="D13" i="2" l="1"/>
  <c r="D135" i="7" l="1"/>
  <c r="G231" i="1" l="1"/>
  <c r="D82" i="2" l="1"/>
  <c r="D74" i="2" l="1"/>
  <c r="D73" i="2" s="1"/>
  <c r="D72" i="2" s="1"/>
  <c r="C74" i="2"/>
  <c r="C73" i="2" s="1"/>
  <c r="C72" i="2" s="1"/>
  <c r="E112" i="7" l="1"/>
  <c r="D71" i="2" l="1"/>
  <c r="D112" i="7" l="1"/>
  <c r="F163" i="1" l="1"/>
  <c r="F162" i="1" s="1"/>
  <c r="G112" i="1" l="1"/>
  <c r="G111" i="1" s="1"/>
  <c r="G107" i="1" s="1"/>
  <c r="G46" i="1" s="1"/>
  <c r="F112" i="1" l="1"/>
  <c r="F111" i="1" s="1"/>
  <c r="D80" i="2" l="1"/>
  <c r="D79" i="2" s="1"/>
  <c r="F185" i="1" l="1"/>
  <c r="F71" i="1" l="1"/>
  <c r="F70" i="1" s="1"/>
  <c r="F66" i="1" s="1"/>
  <c r="D70" i="2" l="1"/>
  <c r="D69" i="2" s="1"/>
  <c r="D68" i="2" s="1"/>
  <c r="C71" i="2"/>
  <c r="C70" i="2" s="1"/>
  <c r="C69" i="2" s="1"/>
  <c r="C68" i="2" s="1"/>
  <c r="C67" i="2" l="1"/>
  <c r="C66" i="2" s="1"/>
  <c r="D67" i="2"/>
  <c r="D66" i="2" s="1"/>
  <c r="F44" i="1" l="1"/>
  <c r="F43" i="1" l="1"/>
  <c r="F42" i="1" s="1"/>
  <c r="D40" i="2"/>
  <c r="D39" i="2" s="1"/>
  <c r="D38" i="2" s="1"/>
  <c r="D35" i="2" s="1"/>
  <c r="D34" i="2" s="1"/>
  <c r="F56" i="1"/>
  <c r="F55" i="1" s="1"/>
  <c r="F47" i="1" s="1"/>
  <c r="F64" i="1"/>
  <c r="F75" i="1"/>
  <c r="F74" i="1" s="1"/>
  <c r="F87" i="1"/>
  <c r="D42" i="2"/>
  <c r="F91" i="1"/>
  <c r="F90" i="1" s="1"/>
  <c r="F89" i="1" s="1"/>
  <c r="C45" i="2" s="1"/>
  <c r="F109" i="1"/>
  <c r="F108" i="1" s="1"/>
  <c r="F117" i="1"/>
  <c r="F116" i="1" s="1"/>
  <c r="F128" i="1"/>
  <c r="F130" i="1"/>
  <c r="F144" i="1"/>
  <c r="F143" i="1" s="1"/>
  <c r="F142" i="1" s="1"/>
  <c r="F151" i="1"/>
  <c r="F153" i="1"/>
  <c r="F157" i="1"/>
  <c r="F173" i="1"/>
  <c r="F172" i="1" s="1"/>
  <c r="C23" i="2"/>
  <c r="F203" i="1"/>
  <c r="F202" i="1" s="1"/>
  <c r="F201" i="1" s="1"/>
  <c r="G229" i="1"/>
  <c r="F229" i="1"/>
  <c r="F225" i="1"/>
  <c r="F233" i="1"/>
  <c r="F232" i="1" s="1"/>
  <c r="F40" i="1"/>
  <c r="F36" i="1"/>
  <c r="F32" i="1"/>
  <c r="F31" i="1" s="1"/>
  <c r="F24" i="1"/>
  <c r="F15" i="1"/>
  <c r="F14" i="1" s="1"/>
  <c r="F125" i="1" l="1"/>
  <c r="F119" i="1" s="1"/>
  <c r="F107" i="1"/>
  <c r="D48" i="7"/>
  <c r="D47" i="7" s="1"/>
  <c r="D46" i="7" s="1"/>
  <c r="F150" i="1"/>
  <c r="F146" i="1" s="1"/>
  <c r="C18" i="2" s="1"/>
  <c r="F86" i="1"/>
  <c r="F85" i="1" s="1"/>
  <c r="C42" i="2" s="1"/>
  <c r="F39" i="1"/>
  <c r="F38" i="1" s="1"/>
  <c r="C87" i="2"/>
  <c r="C33" i="2"/>
  <c r="F18" i="1"/>
  <c r="F17" i="1" s="1"/>
  <c r="C15" i="2" s="1"/>
  <c r="F115" i="1"/>
  <c r="F63" i="1"/>
  <c r="F62" i="1" s="1"/>
  <c r="F35" i="1"/>
  <c r="F34" i="1" s="1"/>
  <c r="F224" i="1"/>
  <c r="F223" i="1" s="1"/>
  <c r="G228" i="1"/>
  <c r="G227" i="1" s="1"/>
  <c r="G114" i="1" s="1"/>
  <c r="F228" i="1"/>
  <c r="F227" i="1" s="1"/>
  <c r="F30" i="1"/>
  <c r="C41" i="2" s="1"/>
  <c r="F73" i="1"/>
  <c r="C27" i="2" s="1"/>
  <c r="C26" i="2" s="1"/>
  <c r="F231" i="1"/>
  <c r="F46" i="1" l="1"/>
  <c r="C12" i="2"/>
  <c r="F114" i="1"/>
  <c r="C47" i="2"/>
  <c r="C32" i="2"/>
  <c r="C48" i="2"/>
  <c r="G244" i="1"/>
  <c r="G257" i="1" s="1"/>
  <c r="D100" i="7"/>
  <c r="D99" i="7" s="1"/>
  <c r="D98" i="7" s="1"/>
  <c r="D173" i="7" s="1"/>
  <c r="C25" i="2"/>
  <c r="D33" i="2"/>
  <c r="C17" i="2"/>
  <c r="C24" i="2"/>
  <c r="D11" i="2"/>
  <c r="D85" i="2"/>
  <c r="C84" i="2"/>
  <c r="C83" i="2" s="1"/>
  <c r="D48" i="2"/>
  <c r="D46" i="2" s="1"/>
  <c r="C82" i="2"/>
  <c r="C81" i="2" s="1"/>
  <c r="C86" i="2"/>
  <c r="C85" i="2" s="1"/>
  <c r="C22" i="2"/>
  <c r="F13" i="1"/>
  <c r="F12" i="1" s="1"/>
  <c r="C13" i="2" l="1"/>
  <c r="C46" i="2"/>
  <c r="F244" i="1"/>
  <c r="F257" i="1" s="1"/>
  <c r="C21" i="2"/>
  <c r="D41" i="2"/>
  <c r="D32" i="2" s="1"/>
  <c r="C80" i="2"/>
  <c r="C79" i="2" s="1"/>
  <c r="D44" i="2"/>
  <c r="C11" i="2" l="1"/>
  <c r="D22" i="2"/>
  <c r="D21" i="2" s="1"/>
  <c r="D88" i="2" s="1"/>
  <c r="C44" i="2" l="1"/>
  <c r="C88" i="2" s="1"/>
</calcChain>
</file>

<file path=xl/comments1.xml><?xml version="1.0" encoding="utf-8"?>
<comments xmlns="http://schemas.openxmlformats.org/spreadsheetml/2006/main">
  <authors>
    <author>AStasenko</author>
  </authors>
  <commentList>
    <comment ref="B7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2.xml><?xml version="1.0" encoding="utf-8"?>
<comments xmlns="http://schemas.openxmlformats.org/spreadsheetml/2006/main">
  <authors>
    <author>AStasenko</author>
  </authors>
  <commentList>
    <comment ref="B7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comments3.xml><?xml version="1.0" encoding="utf-8"?>
<comments xmlns="http://schemas.openxmlformats.org/spreadsheetml/2006/main">
  <authors>
    <author>AStasenko</author>
  </authors>
  <commentList>
    <comment ref="A10" authorId="0" shapeId="0">
      <text>
        <r>
          <rPr>
            <b/>
            <sz val="8"/>
            <color indexed="81"/>
            <rFont val="Tahoma"/>
            <family val="2"/>
            <charset val="204"/>
          </rPr>
          <t>$$$_MAIN_$$$</t>
        </r>
      </text>
    </comment>
    <comment ref="D10" authorId="0" shapeId="0">
      <text>
        <r>
          <rPr>
            <b/>
            <sz val="8"/>
            <color indexed="81"/>
            <rFont val="Tahoma"/>
            <family val="2"/>
            <charset val="204"/>
          </rPr>
          <t>%%%_NOTZERO_%%%</t>
        </r>
      </text>
    </comment>
  </commentList>
</comments>
</file>

<file path=xl/sharedStrings.xml><?xml version="1.0" encoding="utf-8"?>
<sst xmlns="http://schemas.openxmlformats.org/spreadsheetml/2006/main" count="785" uniqueCount="178">
  <si>
    <t>код ГРБС</t>
  </si>
  <si>
    <t>Рз  Пр</t>
  </si>
  <si>
    <t>ЦСР</t>
  </si>
  <si>
    <t>ВР</t>
  </si>
  <si>
    <t>Всего</t>
  </si>
  <si>
    <t xml:space="preserve">  </t>
  </si>
  <si>
    <t>ИТОГО</t>
  </si>
  <si>
    <t>Наименование</t>
  </si>
  <si>
    <t>0100</t>
  </si>
  <si>
    <t>0100000000</t>
  </si>
  <si>
    <t>0700</t>
  </si>
  <si>
    <t>1300</t>
  </si>
  <si>
    <t>1400</t>
  </si>
  <si>
    <t>0200000000</t>
  </si>
  <si>
    <t>0400000000</t>
  </si>
  <si>
    <t>0400</t>
  </si>
  <si>
    <t>1100000000</t>
  </si>
  <si>
    <t>0500</t>
  </si>
  <si>
    <t>0500000000</t>
  </si>
  <si>
    <t>0800</t>
  </si>
  <si>
    <t>1000</t>
  </si>
  <si>
    <t>1000000000</t>
  </si>
  <si>
    <t>1100</t>
  </si>
  <si>
    <t>1200000000</t>
  </si>
  <si>
    <t>1400000000</t>
  </si>
  <si>
    <t>0300000000</t>
  </si>
  <si>
    <t>0800000000</t>
  </si>
  <si>
    <t>0600000000</t>
  </si>
  <si>
    <t>0700000000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</si>
  <si>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</si>
  <si>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</si>
  <si>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</si>
  <si>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</si>
  <si>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</si>
  <si>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</si>
  <si>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</si>
  <si>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</si>
  <si>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</si>
  <si>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ОБРАЗОВАНИЕ</t>
  </si>
  <si>
    <t>Общее образование</t>
  </si>
  <si>
    <t>Предоставление межбюджетных трансфертов, а также расходование средств резервных фондов</t>
  </si>
  <si>
    <t>Межбюджетные трансферты</t>
  </si>
  <si>
    <t>Иные межбюджетные трансферты</t>
  </si>
  <si>
    <t>Обслуживание государственного (муниципального) долга</t>
  </si>
  <si>
    <t>Обслуживание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</si>
  <si>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</si>
  <si>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Дотации</t>
  </si>
  <si>
    <t>Непрограммные направления расходов местного бюджета</t>
  </si>
  <si>
    <t>Субвенции местным бюджетам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</si>
  <si>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</si>
  <si>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</si>
  <si>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</si>
  <si>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</si>
  <si>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</si>
  <si>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</si>
  <si>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</si>
  <si>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</si>
  <si>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Субсидии местным бюджетам для софинансирования расходных обязательств по вопросам местного значения, предоставляемых с учетом выполнения показателей социально-экономического развития (стимулирующие субсидии)</t>
  </si>
  <si>
    <t>КУЛЬТУРА, КИНЕМАТОГРАФИЯ</t>
  </si>
  <si>
    <t>Культура</t>
  </si>
  <si>
    <t>СОЦИАЛЬНАЯ ПОЛИТИКА</t>
  </si>
  <si>
    <t>Субвенции федерального бюджета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</si>
  <si>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</si>
  <si>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</si>
  <si>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Охрана семьи и детства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</si>
  <si>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</si>
  <si>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</si>
  <si>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Бюджетные инвестиции</t>
  </si>
  <si>
    <t>Исполнение государственных полномочий Самарской области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</si>
  <si>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</si>
  <si>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</si>
  <si>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</si>
  <si>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</si>
  <si>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Резервные средства</t>
  </si>
  <si>
    <t>Расходы на выплаты персоналу казенных учреждений</t>
  </si>
  <si>
    <t>Сельское хозяйство и рыболовство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</si>
  <si>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</si>
  <si>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Транспорт</t>
  </si>
  <si>
    <t>Дошкольное образование</t>
  </si>
  <si>
    <t>Расходы местного бюджета за счет стимулирующих субсидий, направленные на обеспечение организации образовательного процесса в сфере образования</t>
  </si>
  <si>
    <t>Пенсионное обеспечение</t>
  </si>
  <si>
    <t>Публичные нормативные социальные выплаты гражданам</t>
  </si>
  <si>
    <t>СРЕДСТВА МАССОВОЙ ИНФОРМАЦИИ</t>
  </si>
  <si>
    <t>Периодическая печать и издательства</t>
  </si>
  <si>
    <t>Неуказанный КВСР</t>
  </si>
  <si>
    <t>Неуказанная функциональная статья</t>
  </si>
  <si>
    <t>Неуказанная КЦСР</t>
  </si>
  <si>
    <t>Наименование главного распорядителя средств муниципального бюджета, раздела подраздела, целевой статьи, групп и подгрупп видов расходов</t>
  </si>
  <si>
    <t>муниципального района Клявлинский Самарской области</t>
  </si>
  <si>
    <t>1004</t>
  </si>
  <si>
    <t>Молодежная политика</t>
  </si>
  <si>
    <t xml:space="preserve">Молодежная политика </t>
  </si>
  <si>
    <t>Расходы  местного бюджета, за счет средств областного бюджета, в том числе расходов на предоставление межбюджетных трансфертов местным бюджетам, в целях софинансирования которых областному бюджету предоставляются субсидии из федерального бюджета</t>
  </si>
  <si>
    <t xml:space="preserve">Муниципальная программа «Формирование комфортной городской среды на территории муниципального района Клявлинский Самарской области на 2018-2022 годы» </t>
  </si>
  <si>
    <t>Благоустройство</t>
  </si>
  <si>
    <t>Расходы местного бюджета, в том числе за счет средств, поступающих из областного бюджета, а также расходование средств резервных фондов</t>
  </si>
  <si>
    <t>Исполнение судебных актов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</si>
  <si>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</si>
  <si>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</si>
  <si>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Расходы местного бюджета, источником финансового обеспечения которых являются субсидии из областного бюджета, а также расходы местных бюджетов,  в целях софинансирования которых из областного бюджета предоставляются местным бюджетам субсидии</t>
  </si>
  <si>
    <t>Обеспечение проведения выборов и референдумов</t>
  </si>
  <si>
    <t>Иные выплаты населению</t>
  </si>
  <si>
    <t>Иные межбюджетные трансферты местным бюджетам из областного бюджета</t>
  </si>
  <si>
    <t>Иные межбюджетные трансферты из областного бюджета  местным бюджетам на исполнение органами местного смоуправления Сам. обл. актов гос.органов по обеспечению жилыми помещениями детей-сирот и детей ,оставшихся без попечения родителей</t>
  </si>
  <si>
    <t>Предоставление субсидий городским округам и муниципальным районам Самарской области на поддержку муниципальных программ развития СОНКО</t>
  </si>
  <si>
    <t>Расходы местных бюджетов, в том числе осуществляемые за счет средств, поступающих из  областного бюджета, а также расходование средств резервных фондов</t>
  </si>
  <si>
    <t>Другие вопросы в области социальной политики</t>
  </si>
  <si>
    <t>90 4 00 00000</t>
  </si>
  <si>
    <t>90 7 00 00000</t>
  </si>
  <si>
    <t>90 8 00 00000</t>
  </si>
  <si>
    <t>90 6 00 00000</t>
  </si>
  <si>
    <t>Непрограммные направления расходов местного бюджета в сфере охраны окружающей среды</t>
  </si>
  <si>
    <t>Непрограммные направления расходов  местного бюджета  в области национальной экономики</t>
  </si>
  <si>
    <t>Непрограммные направления  расходов местного бюджета в сфере образования</t>
  </si>
  <si>
    <t>Непрограммные направления  расходов  местного бюджета  в области культуры и кинематографии</t>
  </si>
  <si>
    <t>Непрограммные направления местного бюджета  в области общегосударственных вопросов, национальной обороны, национальной безопасности и правоохранительной деятельности, а также в сфере средств массовой информации и межбюджетных отношений</t>
  </si>
  <si>
    <t>Сумма, тыс. руб.</t>
  </si>
  <si>
    <t>Судебная система</t>
  </si>
  <si>
    <t>Наименование  раздела, подраздела расходов</t>
  </si>
  <si>
    <t>Прочие межбюджетные трансферты общего характера</t>
  </si>
  <si>
    <t>Обслуживание государственного (муниципального) внутреннего долга</t>
  </si>
  <si>
    <t>Муниципальное казенное учреждение "Управление финансами муниципального района Клявлинский Самарской области"</t>
  </si>
  <si>
    <t>Муниципальное учреждение-Комитет по управлению муниципальным имуществом администрации муниципального района Клявлинский Самарской области</t>
  </si>
  <si>
    <t>Администрация муниципального района Клявлинский Самарской области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</si>
  <si>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</si>
  <si>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</si>
  <si>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 (МУНИЦИПАЛЬНОГО) ДОЛГА</t>
  </si>
  <si>
    <t>МЕЖБЮДЖЕТНЫЕ ТРАНСФЕРТЫ ОБЩЕГО ХАРАКТЕРА БЮДЖЕТАМ БЮДЖЕТНОЙ СИСТЕМЫ РОССИЙСКОЙ ФЕДЕРАЦИИ</t>
  </si>
  <si>
    <t>Другие вопросы в области образования</t>
  </si>
  <si>
    <t>Счетная палата муниципального района Клявлинский Самарской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</si>
  <si>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</si>
  <si>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в том числе за счет безвозмезд-ных поступлений имеющие целевое назначение из вышестоящих бюджетов</t>
  </si>
  <si>
    <t>Муниципальная программа "Природоохранные мероприятия на территории муниципального района Клявлинский  на 2023-2027 гг."</t>
  </si>
  <si>
    <t>Муниципальная программа "Формирование комфортной городской среды на территории муниципального района Клявлинский Самарской области на 2018-2024 годы"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</si>
  <si>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2020-2026 годы"</t>
  </si>
  <si>
    <t>Другие вопросы в области охраны окружающей среды</t>
  </si>
  <si>
    <t>Охрана окружающей среды</t>
  </si>
  <si>
    <t>Стипендии</t>
  </si>
  <si>
    <t>Муниципальная программа "Управление муниципальными финансами и развитие межбюджетных отношений на 2018-2027 годы"</t>
  </si>
  <si>
    <t>Муниципальная программа "Управление имуществом муниципального района Клявлинский на 2019-2027 годы"</t>
  </si>
  <si>
    <t>Муниципальная программа "Снижение административных барьеров, повышение качества предоставления государственных и муниципальных услуг" на базе "Многофункционального центра предоставления государственных и муниципальных услуг" муниципального района Клявлинский Самарской области на 2012-2027 годы"</t>
  </si>
  <si>
    <t>Муниципальная программа "Модернизация и развитие автомобильных дорог общего пользования местного значения вне границ населенных пунктов в границах муниципального района Клявлинский Самарской области на 2014-2027 годы"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</si>
  <si>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 на 2023 - 2027 годы</t>
  </si>
  <si>
    <t>Муниципальная программа "Развитие культуры, молодежной политики и спорта муниципального района Клявлинский до 2027 года"</t>
  </si>
  <si>
    <t>Муниципальная программа "Развитие физической культуры и спорта муниципального района Клявлинский на период до 2027 года"</t>
  </si>
  <si>
    <t>Муниципальная программа "Профилактика правонарушений и обеспечение общественной безопасности в муниципальном районе Клявлинский на 2020-2027 годы"</t>
  </si>
  <si>
    <t>Муниципальная программа "Молодой семье - доступное жилье на территории муниципального района Клявлинский Самарской области" на 2024 - 2028 годы</t>
  </si>
  <si>
    <t>Муниципальная программа "Поддержка социально ориентированных некоммерческих организаций в муниципальном районе Клявлинский" на 2019-2027 годы</t>
  </si>
  <si>
    <t>Муниципальная программа "Развитие муниципального управления и эффективная деятельность органов местного самоуправления в  муниципальном районе Клявлинский Самарской области на 2024 – 2030 годы"</t>
  </si>
  <si>
    <t>Муниципальная программа "Улучшение условий охраны труда в муниципальном районе Клявлинский Самарской области на 2021-2027 годы"</t>
  </si>
  <si>
    <t>Муниципальная программа "Управление делами в муниципальном районе Клявлинский на 2017-2027 годы"</t>
  </si>
  <si>
    <t>Муниципальная программа "Создание благоприятных условий в целях привлечения медицинских работников для работы в государственных бюджетных учреждениях здравоохранения, расположенных на территории муниципального района Клявлинский Самарской области на 2019-2027 годы"</t>
  </si>
  <si>
    <t>Муниципальная программа "Развитие сельского хозяйства и регулирования рынков сельскохозяйственной продукции, сырья и продовольствия в муниципальном районе Клявлинский на 2019-2027 годы"</t>
  </si>
  <si>
    <t>Муниципальная программа "Развитие муниципального пассажирского транспорта и транспортной инфраструктуры в муниципальном районе Клявлинский на 2013-2027 годы"</t>
  </si>
  <si>
    <t>Муниципальная программа "Обеспечение организации образовательного процесса в общеобразовательных учреждениях, расположенных на территории муниципального района Клявлинский Самарской области" на 2013-2027 годы</t>
  </si>
  <si>
    <t>Муниципальная программа "Профилактика терроризма и экстремизма в муниципальном районе Клявлинский Самарской области  на 2018– 2027  годы"</t>
  </si>
  <si>
    <t>Муниципальная программа "Профилактика терроризма и экстремизма в муниципальном районе Клявлинский Самарской области  на 2018– 2027 годы"</t>
  </si>
  <si>
    <t>Муниципальная программа "Поддержка и развитие районной газеты "Знамя Родины" на 2014-2027 годы"</t>
  </si>
  <si>
    <t>Муниципальная программа "Создание условий для эффективного осуществления полномочий Счетной палатой муниципального района Клявлинский Самарской области на 2021-2027 годы"</t>
  </si>
  <si>
    <t>Муниципальная программа "Развитие культуры, молодежной политики и спорта муниципального района Клявлинский  до 2027 года"</t>
  </si>
  <si>
    <t>Муниципальная программа  "Поддержка и развитие малого и среднего предпринимательства на территории муниципального района Клявлинский Самарской области" на 2023 - 2027годы</t>
  </si>
  <si>
    <t>Муниципальная программа  "Защита населения и территории муниципального района Клявлинский от чрезвычайных ситуаций, обеспечение пожарной безопасности и безопасности людей на водных объектах на 2021-2027 годы"</t>
  </si>
  <si>
    <t>Муниципальная программа "Комплексное развитие сельских территорий муниципального района Клявлинский Самарской области на 2020-2026 годы"</t>
  </si>
  <si>
    <t>МП «Содержание и развитие жилищно-коммунального хозяйства и коммунальной инфраструктуры муниципального района Клявлинский Самарской области на 2024-2026 годы»</t>
  </si>
  <si>
    <t>Другие вопросы в области жилищно-коммунального хозяйства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</si>
  <si>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</si>
  <si>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</si>
  <si>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Субсидии бюджетным учреждениям</t>
  </si>
  <si>
    <t>Бюджетные ассигнования</t>
  </si>
  <si>
    <t>Исполнено</t>
  </si>
  <si>
    <t>тыс.рублей</t>
  </si>
  <si>
    <t>Приложение 2</t>
  </si>
  <si>
    <t xml:space="preserve">Расходы местного бюджета за 9 месяцев  2024 года  по ведомственной структуре расходов местного бюджета </t>
  </si>
  <si>
    <t>Приложение 3</t>
  </si>
  <si>
    <t>Расходы местного бюджета за 9 месяцев  2024 года  по разделам и подразделам классификации расходов бюджетов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</si>
  <si>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 муниципального района Клявлинский Самарской области  9 месяцев 2024 год.</t>
  </si>
  <si>
    <t xml:space="preserve">к постановлению администрации </t>
  </si>
  <si>
    <t xml:space="preserve">к постановлению администрации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</si>
</sst>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000"/>
    <numFmt numFmtId="166" formatCode="#,##0.000"/>
    <numFmt numFmtId="167" formatCode="_(* #,##0.00_);_(* \(#,##0.00\);_(* &quot;-&quot;??_);_(@_)"/>
    <numFmt numFmtId="168" formatCode="000"/>
    <numFmt numFmtId="169" formatCode="0000000000"/>
    <numFmt numFmtId="170" formatCode="_-* #,##0.00\ &quot;грн.&quot;_-;\-* #,##0.00\ &quot;грн.&quot;_-;_-* &quot;-&quot;??\ &quot;грн.&quot;_-;_-@_-"/>
    <numFmt numFmtId="171" formatCode="_-* #,##0.00\ _г_р_н_._-;\-* #,##0.00\ _г_р_н_._-;_-* &quot;-&quot;??\ _г_р_н_._-;_-@_-"/>
  </numFmts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2" fillId="0" borderId="0"/>
    <xf numFmtId="0" fontId="4" fillId="0" borderId="0"/>
    <xf numFmtId="0" fontId="2" fillId="0" borderId="0"/>
    <xf numFmtId="0" fontId="6" fillId="0" borderId="0"/>
    <xf numFmtId="167" fontId="2" fillId="0" borderId="0" applyFont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170" fontId="10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</cellStyleXfs>
  <cellXfs count="155">
    <xf numFmtId="0" fontId="0" fillId="0" borderId="0" xfId="0"/>
    <xf numFmtId="49" fontId="7" fillId="0" borderId="0" xfId="4" applyNumberFormat="1" applyFont="1" applyFill="1"/>
    <xf numFmtId="0" fontId="3" fillId="0" borderId="0" xfId="1" applyFont="1" applyFill="1" applyBorder="1" applyAlignment="1"/>
    <xf numFmtId="0" fontId="0" fillId="0" borderId="0" xfId="0" applyFill="1"/>
    <xf numFmtId="166" fontId="3" fillId="0" borderId="0" xfId="1" applyNumberFormat="1" applyFont="1" applyFill="1" applyBorder="1" applyAlignment="1" applyProtection="1">
      <alignment horizontal="right" wrapText="1"/>
      <protection hidden="1"/>
    </xf>
    <xf numFmtId="0" fontId="6" fillId="0" borderId="0" xfId="4" applyFill="1"/>
    <xf numFmtId="0" fontId="6" fillId="0" borderId="0" xfId="4"/>
    <xf numFmtId="49" fontId="7" fillId="0" borderId="0" xfId="4" applyNumberFormat="1" applyFont="1"/>
    <xf numFmtId="166" fontId="3" fillId="2" borderId="8" xfId="4" applyNumberFormat="1" applyFont="1" applyFill="1" applyBorder="1"/>
    <xf numFmtId="0" fontId="0" fillId="2" borderId="0" xfId="0" applyFill="1"/>
    <xf numFmtId="166" fontId="3" fillId="2" borderId="1" xfId="4" applyNumberFormat="1" applyFont="1" applyFill="1" applyBorder="1"/>
    <xf numFmtId="0" fontId="3" fillId="2" borderId="1" xfId="1" applyNumberFormat="1" applyFont="1" applyFill="1" applyBorder="1" applyAlignment="1" applyProtection="1">
      <alignment horizontal="left" vertical="distributed" wrapText="1"/>
      <protection hidden="1"/>
    </xf>
    <xf numFmtId="0" fontId="6" fillId="0" borderId="0" xfId="4" applyFill="1" applyBorder="1"/>
    <xf numFmtId="0" fontId="3" fillId="2" borderId="3" xfId="1" applyNumberFormat="1" applyFont="1" applyFill="1" applyBorder="1" applyAlignment="1" applyProtection="1">
      <alignment horizontal="left" vertical="distributed" wrapText="1"/>
      <protection hidden="1"/>
    </xf>
    <xf numFmtId="0" fontId="0" fillId="3" borderId="0" xfId="0" applyFill="1"/>
    <xf numFmtId="0" fontId="0" fillId="4" borderId="0" xfId="0" applyFill="1"/>
    <xf numFmtId="0" fontId="6" fillId="2" borderId="0" xfId="4" applyFill="1"/>
    <xf numFmtId="166" fontId="3" fillId="2" borderId="16" xfId="4" applyNumberFormat="1" applyFont="1" applyFill="1" applyBorder="1"/>
    <xf numFmtId="166" fontId="5" fillId="2" borderId="1" xfId="4" applyNumberFormat="1" applyFont="1" applyFill="1" applyBorder="1"/>
    <xf numFmtId="49" fontId="7" fillId="2" borderId="0" xfId="4" applyNumberFormat="1" applyFont="1" applyFill="1"/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right"/>
    </xf>
    <xf numFmtId="166" fontId="5" fillId="2" borderId="8" xfId="1" applyNumberFormat="1" applyFont="1" applyFill="1" applyBorder="1" applyAlignment="1" applyProtection="1">
      <alignment horizontal="center" wrapText="1"/>
      <protection hidden="1"/>
    </xf>
    <xf numFmtId="0" fontId="3" fillId="2" borderId="10" xfId="1" applyNumberFormat="1" applyFont="1" applyFill="1" applyBorder="1" applyAlignment="1" applyProtection="1">
      <alignment horizontal="left" vertical="distributed" wrapText="1"/>
      <protection hidden="1"/>
    </xf>
    <xf numFmtId="0" fontId="3" fillId="2" borderId="15" xfId="1" applyNumberFormat="1" applyFont="1" applyFill="1" applyBorder="1" applyAlignment="1" applyProtection="1">
      <alignment horizontal="left" vertical="distributed" wrapText="1"/>
      <protection hidden="1"/>
    </xf>
    <xf numFmtId="49" fontId="6" fillId="2" borderId="0" xfId="4" applyNumberFormat="1" applyFont="1" applyFill="1" applyAlignment="1">
      <alignment vertical="distributed" wrapText="1"/>
    </xf>
    <xf numFmtId="166" fontId="3" fillId="2" borderId="0" xfId="4" applyNumberFormat="1" applyFont="1" applyFill="1"/>
    <xf numFmtId="166" fontId="5" fillId="2" borderId="3" xfId="1" applyNumberFormat="1" applyFont="1" applyFill="1" applyBorder="1" applyAlignment="1" applyProtection="1">
      <alignment horizontal="right" wrapText="1"/>
      <protection hidden="1"/>
    </xf>
    <xf numFmtId="166" fontId="3" fillId="2" borderId="0" xfId="1" applyNumberFormat="1" applyFont="1" applyFill="1" applyBorder="1" applyAlignment="1" applyProtection="1">
      <alignment horizontal="right" wrapText="1"/>
      <protection hidden="1"/>
    </xf>
    <xf numFmtId="0" fontId="3" fillId="2" borderId="1" xfId="2" applyFont="1" applyFill="1" applyBorder="1" applyAlignment="1" applyProtection="1">
      <alignment wrapText="1"/>
    </xf>
    <xf numFmtId="169" fontId="3" fillId="0" borderId="1" xfId="1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4" applyFont="1" applyFill="1"/>
    <xf numFmtId="0" fontId="6" fillId="2" borderId="0" xfId="4" applyFont="1" applyFill="1"/>
    <xf numFmtId="166" fontId="3" fillId="2" borderId="9" xfId="4" applyNumberFormat="1" applyFont="1" applyFill="1" applyBorder="1"/>
    <xf numFmtId="166" fontId="3" fillId="2" borderId="18" xfId="4" applyNumberFormat="1" applyFont="1" applyFill="1" applyBorder="1"/>
    <xf numFmtId="166" fontId="3" fillId="2" borderId="6" xfId="4" applyNumberFormat="1" applyFont="1" applyFill="1" applyBorder="1"/>
    <xf numFmtId="166" fontId="5" fillId="2" borderId="6" xfId="4" applyNumberFormat="1" applyFont="1" applyFill="1" applyBorder="1"/>
    <xf numFmtId="0" fontId="9" fillId="2" borderId="1" xfId="4" applyNumberFormat="1" applyFont="1" applyFill="1" applyBorder="1" applyAlignment="1">
      <alignment horizontal="center" wrapText="1"/>
    </xf>
    <xf numFmtId="0" fontId="3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9" fillId="2" borderId="6" xfId="4" applyNumberFormat="1" applyFont="1" applyFill="1" applyBorder="1" applyAlignment="1">
      <alignment horizontal="center" wrapText="1"/>
    </xf>
    <xf numFmtId="166" fontId="3" fillId="2" borderId="17" xfId="4" applyNumberFormat="1" applyFont="1" applyFill="1" applyBorder="1"/>
    <xf numFmtId="166" fontId="5" fillId="2" borderId="18" xfId="4" applyNumberFormat="1" applyFont="1" applyFill="1" applyBorder="1"/>
    <xf numFmtId="0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6" fontId="5" fillId="2" borderId="9" xfId="4" applyNumberFormat="1" applyFont="1" applyFill="1" applyBorder="1"/>
    <xf numFmtId="0" fontId="5" fillId="2" borderId="6" xfId="1" applyNumberFormat="1" applyFont="1" applyFill="1" applyBorder="1" applyAlignment="1" applyProtection="1">
      <alignment horizontal="left" vertical="distributed" wrapText="1"/>
      <protection hidden="1"/>
    </xf>
    <xf numFmtId="0" fontId="12" fillId="0" borderId="0" xfId="4" applyFont="1"/>
    <xf numFmtId="0" fontId="12" fillId="2" borderId="4" xfId="4" applyFont="1" applyFill="1" applyBorder="1"/>
    <xf numFmtId="0" fontId="3" fillId="2" borderId="1" xfId="4" applyFont="1" applyFill="1" applyBorder="1" applyAlignment="1">
      <alignment horizontal="left"/>
    </xf>
    <xf numFmtId="0" fontId="3" fillId="0" borderId="1" xfId="2" applyFont="1" applyFill="1" applyBorder="1" applyAlignment="1" applyProtection="1">
      <alignment wrapText="1"/>
    </xf>
    <xf numFmtId="0" fontId="3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3" fillId="2" borderId="0" xfId="1" applyFont="1" applyFill="1" applyBorder="1" applyAlignment="1" applyProtection="1"/>
    <xf numFmtId="0" fontId="2" fillId="2" borderId="0" xfId="0" applyFont="1" applyFill="1" applyProtection="1"/>
    <xf numFmtId="0" fontId="3" fillId="2" borderId="0" xfId="1" applyFont="1" applyFill="1" applyBorder="1" applyAlignment="1" applyProtection="1">
      <alignment horizontal="center"/>
    </xf>
    <xf numFmtId="168" fontId="5" fillId="2" borderId="1" xfId="1" applyNumberFormat="1" applyFont="1" applyFill="1" applyBorder="1" applyAlignment="1" applyProtection="1">
      <alignment horizontal="center" vertical="distributed"/>
      <protection hidden="1"/>
    </xf>
    <xf numFmtId="49" fontId="5" fillId="2" borderId="5" xfId="1" applyNumberFormat="1" applyFont="1" applyFill="1" applyBorder="1" applyAlignment="1" applyProtection="1">
      <alignment horizontal="center" vertical="distributed" wrapText="1"/>
      <protection hidden="1"/>
    </xf>
    <xf numFmtId="165" fontId="5" fillId="2" borderId="2" xfId="3" applyNumberFormat="1" applyFont="1" applyFill="1" applyBorder="1" applyAlignment="1" applyProtection="1">
      <alignment wrapText="1"/>
      <protection hidden="1"/>
    </xf>
    <xf numFmtId="0" fontId="5" fillId="2" borderId="1" xfId="2" applyFont="1" applyFill="1" applyBorder="1" applyAlignment="1" applyProtection="1">
      <alignment wrapText="1"/>
    </xf>
    <xf numFmtId="165" fontId="5" fillId="2" borderId="1" xfId="3" applyNumberFormat="1" applyFont="1" applyFill="1" applyBorder="1" applyAlignment="1" applyProtection="1">
      <alignment horizontal="center" wrapText="1"/>
      <protection hidden="1"/>
    </xf>
    <xf numFmtId="169" fontId="5" fillId="2" borderId="1" xfId="1" applyNumberFormat="1" applyFont="1" applyFill="1" applyBorder="1" applyAlignment="1" applyProtection="1">
      <alignment horizontal="center" wrapText="1"/>
      <protection hidden="1"/>
    </xf>
    <xf numFmtId="165" fontId="3" fillId="2" borderId="1" xfId="3" applyNumberFormat="1" applyFont="1" applyFill="1" applyBorder="1" applyAlignment="1" applyProtection="1">
      <alignment horizontal="center" wrapText="1"/>
      <protection hidden="1"/>
    </xf>
    <xf numFmtId="169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2" applyFont="1" applyFill="1" applyBorder="1" applyAlignment="1" applyProtection="1">
      <alignment horizontal="left" wrapText="1"/>
    </xf>
    <xf numFmtId="165" fontId="3" fillId="2" borderId="1" xfId="3" applyNumberFormat="1" applyFont="1" applyFill="1" applyBorder="1" applyAlignment="1" applyProtection="1">
      <alignment horizontal="distributed" wrapText="1"/>
      <protection hidden="1"/>
    </xf>
    <xf numFmtId="169" fontId="3" fillId="2" borderId="1" xfId="1" applyNumberFormat="1" applyFont="1" applyFill="1" applyBorder="1" applyAlignment="1" applyProtection="1">
      <alignment horizontal="distributed" wrapText="1"/>
      <protection hidden="1"/>
    </xf>
    <xf numFmtId="0" fontId="3" fillId="2" borderId="1" xfId="1" applyNumberFormat="1" applyFont="1" applyFill="1" applyBorder="1" applyAlignment="1" applyProtection="1">
      <alignment horizontal="distributed" wrapText="1"/>
      <protection hidden="1"/>
    </xf>
    <xf numFmtId="49" fontId="5" fillId="2" borderId="1" xfId="2" applyNumberFormat="1" applyFont="1" applyFill="1" applyBorder="1" applyAlignment="1" applyProtection="1">
      <alignment horizontal="left" vertical="distributed" wrapText="1"/>
    </xf>
    <xf numFmtId="49" fontId="3" fillId="2" borderId="1" xfId="2" applyNumberFormat="1" applyFont="1" applyFill="1" applyBorder="1" applyAlignment="1" applyProtection="1">
      <alignment horizontal="left" wrapText="1"/>
    </xf>
    <xf numFmtId="49" fontId="5" fillId="2" borderId="1" xfId="1" applyNumberFormat="1" applyFont="1" applyFill="1" applyBorder="1" applyAlignment="1" applyProtection="1">
      <alignment horizontal="left" vertical="distributed" wrapText="1"/>
      <protection hidden="1"/>
    </xf>
    <xf numFmtId="165" fontId="5" fillId="2" borderId="1" xfId="3" applyNumberFormat="1" applyFont="1" applyFill="1" applyBorder="1" applyAlignment="1" applyProtection="1">
      <alignment wrapText="1"/>
      <protection hidden="1"/>
    </xf>
    <xf numFmtId="165" fontId="3" fillId="2" borderId="1" xfId="3" applyNumberFormat="1" applyFont="1" applyFill="1" applyBorder="1" applyAlignment="1" applyProtection="1">
      <alignment wrapText="1"/>
      <protection hidden="1"/>
    </xf>
    <xf numFmtId="0" fontId="2" fillId="2" borderId="0" xfId="0" applyFont="1" applyFill="1"/>
    <xf numFmtId="0" fontId="6" fillId="0" borderId="0" xfId="4" applyBorder="1"/>
    <xf numFmtId="0" fontId="12" fillId="0" borderId="0" xfId="4" applyFont="1" applyBorder="1"/>
    <xf numFmtId="169" fontId="5" fillId="2" borderId="0" xfId="1" applyNumberFormat="1" applyFont="1" applyFill="1" applyBorder="1" applyAlignment="1" applyProtection="1">
      <alignment horizontal="center" wrapText="1"/>
      <protection hidden="1"/>
    </xf>
    <xf numFmtId="166" fontId="5" fillId="2" borderId="4" xfId="4" applyNumberFormat="1" applyFont="1" applyFill="1" applyBorder="1"/>
    <xf numFmtId="0" fontId="0" fillId="0" borderId="0" xfId="0" applyFont="1"/>
    <xf numFmtId="166" fontId="3" fillId="2" borderId="3" xfId="1" applyNumberFormat="1" applyFont="1" applyFill="1" applyBorder="1" applyAlignment="1" applyProtection="1">
      <alignment horizontal="right" wrapText="1"/>
      <protection hidden="1"/>
    </xf>
    <xf numFmtId="0" fontId="3" fillId="2" borderId="4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center" wrapText="1"/>
      <protection hidden="1"/>
    </xf>
    <xf numFmtId="166" fontId="5" fillId="2" borderId="3" xfId="1" applyNumberFormat="1" applyFont="1" applyFill="1" applyBorder="1" applyAlignment="1" applyProtection="1">
      <alignment horizontal="center" wrapText="1"/>
      <protection hidden="1"/>
    </xf>
    <xf numFmtId="166" fontId="3" fillId="2" borderId="3" xfId="1" applyNumberFormat="1" applyFont="1" applyFill="1" applyBorder="1" applyAlignment="1" applyProtection="1">
      <alignment horizontal="distributed" wrapText="1"/>
      <protection hidden="1"/>
    </xf>
    <xf numFmtId="166" fontId="5" fillId="2" borderId="1" xfId="1" applyNumberFormat="1" applyFont="1" applyFill="1" applyBorder="1" applyAlignment="1" applyProtection="1">
      <alignment horizontal="right" wrapText="1"/>
      <protection hidden="1"/>
    </xf>
    <xf numFmtId="166" fontId="3" fillId="2" borderId="1" xfId="1" applyNumberFormat="1" applyFont="1" applyFill="1" applyBorder="1" applyAlignment="1" applyProtection="1">
      <alignment horizontal="center" wrapText="1"/>
      <protection hidden="1"/>
    </xf>
    <xf numFmtId="166" fontId="3" fillId="2" borderId="19" xfId="1" applyNumberFormat="1" applyFont="1" applyFill="1" applyBorder="1" applyAlignment="1" applyProtection="1">
      <alignment horizontal="right" wrapText="1"/>
      <protection hidden="1"/>
    </xf>
    <xf numFmtId="0" fontId="5" fillId="2" borderId="1" xfId="2" applyFont="1" applyFill="1" applyBorder="1" applyAlignment="1" applyProtection="1">
      <alignment horizontal="left" wrapText="1"/>
    </xf>
    <xf numFmtId="0" fontId="5" fillId="2" borderId="6" xfId="2" applyFont="1" applyFill="1" applyBorder="1" applyAlignment="1" applyProtection="1">
      <alignment horizontal="left" wrapText="1"/>
    </xf>
    <xf numFmtId="0" fontId="3" fillId="2" borderId="6" xfId="2" applyFont="1" applyFill="1" applyBorder="1" applyAlignment="1" applyProtection="1">
      <alignment horizontal="left" wrapText="1"/>
    </xf>
    <xf numFmtId="0" fontId="0" fillId="2" borderId="0" xfId="0" applyFont="1" applyFill="1" applyBorder="1"/>
    <xf numFmtId="166" fontId="0" fillId="2" borderId="0" xfId="0" applyNumberFormat="1" applyFont="1" applyFill="1" applyBorder="1"/>
    <xf numFmtId="166" fontId="0" fillId="2" borderId="0" xfId="0" applyNumberFormat="1" applyFont="1" applyFill="1"/>
    <xf numFmtId="0" fontId="0" fillId="2" borderId="0" xfId="0" applyFont="1" applyFill="1"/>
    <xf numFmtId="166" fontId="13" fillId="2" borderId="0" xfId="4" applyNumberFormat="1" applyFont="1" applyFill="1"/>
    <xf numFmtId="166" fontId="6" fillId="2" borderId="0" xfId="4" applyNumberFormat="1" applyFont="1" applyFill="1"/>
    <xf numFmtId="166" fontId="3" fillId="2" borderId="1" xfId="1" applyNumberFormat="1" applyFont="1" applyFill="1" applyBorder="1" applyAlignment="1" applyProtection="1">
      <alignment horizontal="right" wrapText="1"/>
      <protection hidden="1"/>
    </xf>
    <xf numFmtId="0" fontId="0" fillId="2" borderId="0" xfId="0" applyFont="1" applyFill="1" applyProtection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2" borderId="7" xfId="3" applyFont="1" applyFill="1" applyBorder="1" applyAlignment="1"/>
    <xf numFmtId="0" fontId="2" fillId="0" borderId="0" xfId="0" applyFont="1" applyFill="1"/>
    <xf numFmtId="166" fontId="5" fillId="2" borderId="1" xfId="3" applyNumberFormat="1" applyFont="1" applyFill="1" applyBorder="1" applyAlignment="1" applyProtection="1">
      <alignment horizontal="center" wrapText="1"/>
      <protection hidden="1"/>
    </xf>
    <xf numFmtId="0" fontId="5" fillId="0" borderId="1" xfId="2" applyFont="1" applyFill="1" applyBorder="1" applyAlignment="1" applyProtection="1">
      <alignment wrapText="1"/>
    </xf>
    <xf numFmtId="165" fontId="3" fillId="0" borderId="1" xfId="3" applyNumberFormat="1" applyFont="1" applyFill="1" applyBorder="1" applyAlignment="1" applyProtection="1">
      <alignment horizontal="center" wrapText="1"/>
      <protection hidden="1"/>
    </xf>
    <xf numFmtId="0" fontId="6" fillId="2" borderId="0" xfId="4" applyFont="1" applyFill="1" applyAlignment="1"/>
    <xf numFmtId="0" fontId="6" fillId="0" borderId="0" xfId="4" applyFont="1" applyFill="1" applyAlignment="1"/>
    <xf numFmtId="166" fontId="14" fillId="2" borderId="0" xfId="4" applyNumberFormat="1" applyFont="1" applyFill="1"/>
    <xf numFmtId="0" fontId="6" fillId="2" borderId="0" xfId="4" applyFont="1" applyFill="1" applyBorder="1" applyAlignment="1"/>
    <xf numFmtId="49" fontId="6" fillId="0" borderId="0" xfId="4" applyNumberFormat="1" applyFont="1" applyFill="1" applyBorder="1" applyAlignment="1">
      <alignment vertical="distributed"/>
    </xf>
    <xf numFmtId="166" fontId="6" fillId="2" borderId="0" xfId="4" applyNumberFormat="1" applyFont="1" applyFill="1" applyBorder="1"/>
    <xf numFmtId="166" fontId="3" fillId="2" borderId="0" xfId="4" applyNumberFormat="1" applyFont="1" applyFill="1" applyBorder="1"/>
    <xf numFmtId="0" fontId="6" fillId="0" borderId="0" xfId="4" applyFont="1" applyFill="1" applyBorder="1"/>
    <xf numFmtId="49" fontId="6" fillId="0" borderId="0" xfId="4" applyNumberFormat="1" applyFont="1" applyFill="1" applyAlignment="1">
      <alignment vertical="distributed"/>
    </xf>
    <xf numFmtId="0" fontId="3" fillId="2" borderId="0" xfId="3" applyFont="1" applyFill="1" applyBorder="1" applyAlignment="1"/>
    <xf numFmtId="49" fontId="3" fillId="2" borderId="0" xfId="4" applyNumberFormat="1" applyFont="1" applyFill="1" applyAlignment="1">
      <alignment horizontal="left" vertical="distributed" wrapText="1"/>
    </xf>
    <xf numFmtId="0" fontId="5" fillId="2" borderId="1" xfId="4" applyFont="1" applyFill="1" applyBorder="1" applyAlignment="1">
      <alignment horizontal="left"/>
    </xf>
    <xf numFmtId="0" fontId="3" fillId="2" borderId="0" xfId="1" applyFont="1" applyFill="1" applyBorder="1" applyAlignment="1" applyProtection="1">
      <alignment horizontal="right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49" fontId="3" fillId="2" borderId="0" xfId="4" applyNumberFormat="1" applyFont="1" applyFill="1" applyAlignment="1">
      <alignment horizontal="left" vertical="distributed" wrapText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0" fontId="5" fillId="2" borderId="0" xfId="3" applyFont="1" applyFill="1" applyBorder="1" applyAlignment="1">
      <alignment horizontal="center" vertical="distributed" wrapText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0" fontId="3" fillId="0" borderId="0" xfId="0" applyFont="1" applyAlignment="1">
      <alignment horizontal="right"/>
    </xf>
    <xf numFmtId="49" fontId="15" fillId="0" borderId="0" xfId="4" applyNumberFormat="1" applyFont="1" applyFill="1" applyAlignment="1">
      <alignment horizontal="left"/>
    </xf>
    <xf numFmtId="166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166" fontId="5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horizontal="right"/>
    </xf>
    <xf numFmtId="0" fontId="3" fillId="2" borderId="0" xfId="1" applyFont="1" applyFill="1" applyBorder="1" applyAlignment="1" applyProtection="1">
      <alignment horizontal="right"/>
    </xf>
    <xf numFmtId="0" fontId="3" fillId="2" borderId="0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>
      <alignment horizontal="center"/>
    </xf>
    <xf numFmtId="0" fontId="5" fillId="2" borderId="5" xfId="1" applyNumberFormat="1" applyFont="1" applyFill="1" applyBorder="1" applyAlignment="1" applyProtection="1">
      <alignment horizontal="center" wrapText="1"/>
      <protection hidden="1"/>
    </xf>
    <xf numFmtId="0" fontId="5" fillId="2" borderId="2" xfId="1" applyNumberFormat="1" applyFont="1" applyFill="1" applyBorder="1" applyAlignment="1" applyProtection="1">
      <alignment horizontal="center" wrapText="1"/>
      <protection hidden="1"/>
    </xf>
    <xf numFmtId="0" fontId="5" fillId="2" borderId="6" xfId="1" applyNumberFormat="1" applyFont="1" applyFill="1" applyBorder="1" applyAlignment="1" applyProtection="1">
      <alignment horizont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1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1" xfId="1" applyNumberFormat="1" applyFont="1" applyFill="1" applyBorder="1" applyAlignment="1" applyProtection="1">
      <alignment horizontal="center" wrapText="1"/>
      <protection hidden="1"/>
    </xf>
    <xf numFmtId="0" fontId="3" fillId="2" borderId="0" xfId="4" applyFont="1" applyFill="1" applyAlignment="1">
      <alignment horizontal="right"/>
    </xf>
    <xf numFmtId="0" fontId="3" fillId="2" borderId="0" xfId="4" applyFont="1" applyFill="1" applyAlignment="1">
      <alignment horizontal="center"/>
    </xf>
    <xf numFmtId="0" fontId="5" fillId="2" borderId="0" xfId="3" applyFont="1" applyFill="1" applyBorder="1" applyAlignment="1">
      <alignment horizontal="center" vertical="distributed" wrapText="1"/>
    </xf>
    <xf numFmtId="165" fontId="5" fillId="2" borderId="5" xfId="3" applyNumberFormat="1" applyFont="1" applyFill="1" applyBorder="1" applyAlignment="1" applyProtection="1">
      <alignment horizontal="center" wrapText="1"/>
      <protection hidden="1"/>
    </xf>
    <xf numFmtId="165" fontId="5" fillId="2" borderId="6" xfId="3" applyNumberFormat="1" applyFont="1" applyFill="1" applyBorder="1" applyAlignment="1" applyProtection="1">
      <alignment horizontal="center" wrapText="1"/>
      <protection hidden="1"/>
    </xf>
    <xf numFmtId="49" fontId="5" fillId="0" borderId="1" xfId="3" applyNumberFormat="1" applyFont="1" applyFill="1" applyBorder="1" applyAlignment="1" applyProtection="1">
      <alignment horizontal="center" vertical="distributed" wrapText="1"/>
      <protection hidden="1"/>
    </xf>
    <xf numFmtId="166" fontId="5" fillId="2" borderId="11" xfId="3" applyNumberFormat="1" applyFont="1" applyFill="1" applyBorder="1" applyAlignment="1" applyProtection="1">
      <alignment horizontal="center" wrapText="1"/>
      <protection hidden="1"/>
    </xf>
    <xf numFmtId="166" fontId="5" fillId="2" borderId="12" xfId="3" applyNumberFormat="1" applyFont="1" applyFill="1" applyBorder="1" applyAlignment="1" applyProtection="1">
      <alignment horizontal="center" wrapText="1"/>
      <protection hidden="1"/>
    </xf>
    <xf numFmtId="166" fontId="5" fillId="2" borderId="13" xfId="3" applyNumberFormat="1" applyFont="1" applyFill="1" applyBorder="1" applyAlignment="1" applyProtection="1">
      <alignment horizontal="center" wrapText="1"/>
      <protection hidden="1"/>
    </xf>
    <xf numFmtId="166" fontId="5" fillId="2" borderId="14" xfId="3" applyNumberFormat="1" applyFont="1" applyFill="1" applyBorder="1" applyAlignment="1" applyProtection="1">
      <alignment horizontal="center" wrapText="1"/>
      <protection hidden="1"/>
    </xf>
    <xf numFmtId="49" fontId="3" fillId="2" borderId="0" xfId="4" applyNumberFormat="1" applyFont="1" applyFill="1" applyAlignment="1">
      <alignment horizontal="left" vertical="distributed" wrapText="1"/>
    </xf>
    <xf numFmtId="166" fontId="5" fillId="2" borderId="10" xfId="1" applyNumberFormat="1" applyFont="1" applyFill="1" applyBorder="1" applyAlignment="1" applyProtection="1">
      <alignment horizontal="center" wrapText="1"/>
      <protection hidden="1"/>
    </xf>
    <xf numFmtId="166" fontId="5" fillId="2" borderId="9" xfId="1" applyNumberFormat="1" applyFont="1" applyFill="1" applyBorder="1" applyAlignment="1" applyProtection="1">
      <alignment horizontal="center" wrapText="1"/>
      <protection hidden="1"/>
    </xf>
    <xf numFmtId="49" fontId="5" fillId="2" borderId="4" xfId="1" applyNumberFormat="1" applyFont="1" applyFill="1" applyBorder="1" applyAlignment="1" applyProtection="1">
      <alignment horizontal="center" vertical="distributed" wrapText="1"/>
      <protection hidden="1"/>
    </xf>
    <xf numFmtId="49" fontId="5" fillId="2" borderId="3" xfId="1" applyNumberFormat="1" applyFont="1" applyFill="1" applyBorder="1" applyAlignment="1" applyProtection="1">
      <alignment horizontal="center" vertical="distributed" wrapText="1"/>
      <protection hidden="1"/>
    </xf>
    <xf numFmtId="0" fontId="5" fillId="2" borderId="0" xfId="1" applyFont="1" applyFill="1" applyBorder="1" applyAlignment="1">
      <alignment horizontal="center" vertical="distributed" wrapText="1"/>
    </xf>
  </cellXfs>
  <cellStyles count="47">
    <cellStyle name="Денежный 2" xfId="7"/>
    <cellStyle name="Денежный 3" xfId="8"/>
    <cellStyle name="Обычный" xfId="0" builtinId="0"/>
    <cellStyle name="Обычный 13" xfId="9"/>
    <cellStyle name="Обычный 2" xfId="2"/>
    <cellStyle name="Обычный 2 10" xfId="10"/>
    <cellStyle name="Обычный 2 11" xfId="11"/>
    <cellStyle name="Обычный 2 12" xfId="12"/>
    <cellStyle name="Обычный 2 13" xfId="13"/>
    <cellStyle name="Обычный 2 14" xfId="14"/>
    <cellStyle name="Обычный 2 15" xfId="15"/>
    <cellStyle name="Обычный 2 16" xfId="16"/>
    <cellStyle name="Обычный 2 17" xfId="17"/>
    <cellStyle name="Обычный 2 18" xfId="18"/>
    <cellStyle name="Обычный 2 19" xfId="19"/>
    <cellStyle name="Обычный 2 2" xfId="20"/>
    <cellStyle name="Обычный 2 2 2" xfId="21"/>
    <cellStyle name="Обычный 2 20" xfId="22"/>
    <cellStyle name="Обычный 2 21" xfId="23"/>
    <cellStyle name="Обычный 2 22" xfId="24"/>
    <cellStyle name="Обычный 2 23" xfId="25"/>
    <cellStyle name="Обычный 2 24" xfId="26"/>
    <cellStyle name="Обычный 2 25" xfId="27"/>
    <cellStyle name="Обычный 2 26" xfId="28"/>
    <cellStyle name="Обычный 2 27" xfId="29"/>
    <cellStyle name="Обычный 2 3" xfId="30"/>
    <cellStyle name="Обычный 2 4" xfId="31"/>
    <cellStyle name="Обычный 2 5" xfId="32"/>
    <cellStyle name="Обычный 2 6" xfId="33"/>
    <cellStyle name="Обычный 2 7" xfId="34"/>
    <cellStyle name="Обычный 2 8" xfId="35"/>
    <cellStyle name="Обычный 2 9" xfId="36"/>
    <cellStyle name="Обычный 3" xfId="4"/>
    <cellStyle name="Обычный 3 2" xfId="37"/>
    <cellStyle name="Обычный 4" xfId="38"/>
    <cellStyle name="Обычный 5" xfId="39"/>
    <cellStyle name="Обычный 6" xfId="40"/>
    <cellStyle name="Обычный 7" xfId="41"/>
    <cellStyle name="Обычный 8" xfId="42"/>
    <cellStyle name="Обычный 9" xfId="43"/>
    <cellStyle name="Обычный_Tmp1" xfId="1"/>
    <cellStyle name="Обычный_Tmp1 2" xfId="3"/>
    <cellStyle name="Процентный 2" xfId="44"/>
    <cellStyle name="Финансовый 2" xfId="45"/>
    <cellStyle name="Финансовый 3" xfId="5"/>
    <cellStyle name="Финансовый 4" xfId="6"/>
    <cellStyle name="Финансовый 5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457200</xdr:colOff>
          <xdr:row>1</xdr:row>
          <xdr:rowOff>38100</xdr:rowOff>
        </xdr:from>
        <xdr:to>
          <xdr:col>32</xdr:col>
          <xdr:colOff>57150</xdr:colOff>
          <xdr:row>3</xdr:row>
          <xdr:rowOff>57150</xdr:rowOff>
        </xdr:to>
        <xdr:sp macro="" textlink="">
          <xdr:nvSpPr>
            <xdr:cNvPr id="1025" name="Toggle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</xdr:row>
          <xdr:rowOff>0</xdr:rowOff>
        </xdr:from>
        <xdr:to>
          <xdr:col>28</xdr:col>
          <xdr:colOff>590550</xdr:colOff>
          <xdr:row>4</xdr:row>
          <xdr:rowOff>180975</xdr:rowOff>
        </xdr:to>
        <xdr:sp macro="" textlink="">
          <xdr:nvSpPr>
            <xdr:cNvPr id="2049" name="Toggle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476250</xdr:colOff>
          <xdr:row>2</xdr:row>
          <xdr:rowOff>0</xdr:rowOff>
        </xdr:from>
        <xdr:to>
          <xdr:col>52</xdr:col>
          <xdr:colOff>66675</xdr:colOff>
          <xdr:row>3</xdr:row>
          <xdr:rowOff>171450</xdr:rowOff>
        </xdr:to>
        <xdr:sp macro="" textlink="">
          <xdr:nvSpPr>
            <xdr:cNvPr id="5122" name="ToggleButton1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2;&#1073;&#1086;&#1095;&#1080;&#1081;%20&#1089;&#1090;&#1086;&#1083;%2008.10.2014\&#1055;&#1056;&#1054;&#1045;&#1050;&#1058;%20N\&#1055;&#1088;&#1086;&#1077;&#1082;&#1090;%20&#1073;&#1102;&#1076;&#1078;&#1077;&#1090;&#1072;%20%20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по учрежд"/>
      <sheetName val="Штатное расписани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Расш расходов по прочим КБК"/>
      <sheetName val="Свод"/>
      <sheetName val="Отчеты"/>
      <sheetName val="Cm"/>
      <sheetName val="ПФХД"/>
      <sheetName val="Смета"/>
      <sheetName val="Ведомст"/>
      <sheetName val="Функц"/>
      <sheetName val="список"/>
      <sheetName val="исход"/>
      <sheetName val="СП"/>
      <sheetName val="СС"/>
      <sheetName val="СВ"/>
      <sheetName val="СФ"/>
      <sheetName val="Анализ"/>
      <sheetName val="ИсхДан"/>
      <sheetName val="Ведом"/>
      <sheetName val="Функц (2)"/>
      <sheetName val="ВедомПлП"/>
      <sheetName val="Функц ПлП"/>
      <sheetName val="источники"/>
      <sheetName val="ПрогрЗаимств"/>
      <sheetName val="РЦП"/>
      <sheetName val="РЦП ПлП"/>
      <sheetName val="ГРБС"/>
      <sheetName val="ФКР"/>
      <sheetName val="КЦСР"/>
      <sheetName val="КВР"/>
      <sheetName val="СВ (2)"/>
      <sheetName val="СФ (2)"/>
      <sheetName val="СРЦП"/>
      <sheetName val="ЭКР"/>
      <sheetName val="СубКОСГУ"/>
      <sheetName val="ТипСр"/>
    </sheetNames>
    <sheetDataSet>
      <sheetData sheetId="0">
        <row r="2">
          <cell r="B2">
            <v>939</v>
          </cell>
        </row>
      </sheetData>
      <sheetData sheetId="1">
        <row r="14">
          <cell r="B14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 t="str">
            <v>СубКОСГУ</v>
          </cell>
          <cell r="E1">
            <v>323</v>
          </cell>
        </row>
        <row r="2">
          <cell r="A2" t="str">
            <v>-</v>
          </cell>
          <cell r="B2" t="str">
            <v>-</v>
          </cell>
          <cell r="C2" t="str">
            <v>01.10.00.</v>
          </cell>
          <cell r="D2">
            <v>323</v>
          </cell>
          <cell r="E2">
            <v>324</v>
          </cell>
        </row>
        <row r="3">
          <cell r="A3">
            <v>241</v>
          </cell>
          <cell r="B3" t="str">
            <v>055,0</v>
          </cell>
          <cell r="C3" t="str">
            <v>01.20.00.</v>
          </cell>
          <cell r="D3">
            <v>324</v>
          </cell>
          <cell r="E3">
            <v>325</v>
          </cell>
        </row>
        <row r="4">
          <cell r="A4">
            <v>211</v>
          </cell>
          <cell r="B4" t="str">
            <v>046,0</v>
          </cell>
          <cell r="C4" t="str">
            <v>01.30.00.</v>
          </cell>
          <cell r="D4">
            <v>325</v>
          </cell>
          <cell r="E4">
            <v>326</v>
          </cell>
        </row>
        <row r="5">
          <cell r="A5">
            <v>212</v>
          </cell>
          <cell r="B5" t="str">
            <v>047,0</v>
          </cell>
          <cell r="C5" t="str">
            <v>01.40.00.</v>
          </cell>
          <cell r="D5">
            <v>326</v>
          </cell>
          <cell r="E5">
            <v>327</v>
          </cell>
        </row>
        <row r="6">
          <cell r="A6">
            <v>213</v>
          </cell>
          <cell r="B6" t="str">
            <v>048,01</v>
          </cell>
          <cell r="C6" t="str">
            <v>01.50.00.</v>
          </cell>
          <cell r="D6">
            <v>327</v>
          </cell>
          <cell r="E6">
            <v>328</v>
          </cell>
        </row>
        <row r="7">
          <cell r="A7">
            <v>221</v>
          </cell>
          <cell r="B7" t="str">
            <v>048,02</v>
          </cell>
          <cell r="C7" t="str">
            <v>01.60.00.</v>
          </cell>
          <cell r="D7">
            <v>328</v>
          </cell>
          <cell r="E7">
            <v>329</v>
          </cell>
        </row>
        <row r="8">
          <cell r="A8">
            <v>222</v>
          </cell>
          <cell r="B8" t="str">
            <v>048,03</v>
          </cell>
          <cell r="C8" t="str">
            <v>01.70.00.</v>
          </cell>
          <cell r="D8">
            <v>329</v>
          </cell>
          <cell r="E8">
            <v>331</v>
          </cell>
        </row>
        <row r="9">
          <cell r="A9">
            <v>223</v>
          </cell>
          <cell r="B9" t="str">
            <v>048,04</v>
          </cell>
          <cell r="D9">
            <v>331</v>
          </cell>
          <cell r="E9">
            <v>332</v>
          </cell>
        </row>
        <row r="10">
          <cell r="A10">
            <v>224</v>
          </cell>
          <cell r="B10" t="str">
            <v>048,05</v>
          </cell>
          <cell r="D10">
            <v>332</v>
          </cell>
          <cell r="E10">
            <v>531</v>
          </cell>
        </row>
        <row r="11">
          <cell r="A11">
            <v>225</v>
          </cell>
          <cell r="B11" t="str">
            <v>048,06</v>
          </cell>
          <cell r="D11">
            <v>531</v>
          </cell>
          <cell r="E11">
            <v>532</v>
          </cell>
        </row>
        <row r="12">
          <cell r="A12">
            <v>226</v>
          </cell>
          <cell r="B12" t="str">
            <v>048,07</v>
          </cell>
          <cell r="D12">
            <v>532</v>
          </cell>
          <cell r="E12">
            <v>922</v>
          </cell>
        </row>
        <row r="13">
          <cell r="A13">
            <v>231</v>
          </cell>
          <cell r="B13" t="str">
            <v>048,08</v>
          </cell>
          <cell r="D13">
            <v>922</v>
          </cell>
          <cell r="E13">
            <v>938</v>
          </cell>
        </row>
        <row r="14">
          <cell r="A14">
            <v>242</v>
          </cell>
          <cell r="B14" t="str">
            <v>048,09</v>
          </cell>
          <cell r="D14">
            <v>938</v>
          </cell>
          <cell r="E14">
            <v>938</v>
          </cell>
        </row>
        <row r="15">
          <cell r="A15">
            <v>251</v>
          </cell>
          <cell r="B15" t="str">
            <v>048,10</v>
          </cell>
          <cell r="D15">
            <v>939</v>
          </cell>
          <cell r="E15">
            <v>938</v>
          </cell>
        </row>
        <row r="16">
          <cell r="A16">
            <v>261</v>
          </cell>
          <cell r="B16" t="str">
            <v>048,11</v>
          </cell>
          <cell r="D16">
            <v>979</v>
          </cell>
          <cell r="E16">
            <v>938</v>
          </cell>
        </row>
        <row r="17">
          <cell r="A17">
            <v>262</v>
          </cell>
          <cell r="B17" t="str">
            <v>048,12</v>
          </cell>
          <cell r="E17">
            <v>938</v>
          </cell>
        </row>
        <row r="18">
          <cell r="A18">
            <v>263</v>
          </cell>
          <cell r="E18">
            <v>939</v>
          </cell>
        </row>
        <row r="19">
          <cell r="A19">
            <v>290</v>
          </cell>
          <cell r="E19">
            <v>939</v>
          </cell>
        </row>
        <row r="20">
          <cell r="A20">
            <v>310</v>
          </cell>
          <cell r="E20">
            <v>939</v>
          </cell>
        </row>
        <row r="21">
          <cell r="A21">
            <v>340</v>
          </cell>
          <cell r="E21">
            <v>939</v>
          </cell>
        </row>
        <row r="22">
          <cell r="E22">
            <v>939</v>
          </cell>
        </row>
        <row r="23">
          <cell r="E23">
            <v>979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J262"/>
  <sheetViews>
    <sheetView showZeros="0" view="pageBreakPreview" zoomScaleNormal="100" zoomScaleSheetLayoutView="100" workbookViewId="0">
      <selection activeCell="A4" sqref="A4:I4"/>
    </sheetView>
  </sheetViews>
  <sheetFormatPr defaultRowHeight="12.75" x14ac:dyDescent="0.2"/>
  <cols>
    <col min="1" max="1" width="5.7109375" style="91" customWidth="1"/>
    <col min="2" max="2" width="56.140625" style="91" customWidth="1"/>
    <col min="3" max="3" width="6.28515625" style="96" customWidth="1"/>
    <col min="4" max="4" width="11.85546875" style="96" customWidth="1"/>
    <col min="5" max="5" width="7.7109375" style="96" customWidth="1"/>
    <col min="6" max="6" width="12.42578125" style="91" customWidth="1"/>
    <col min="7" max="7" width="12.7109375" style="91" customWidth="1"/>
    <col min="8" max="8" width="15.5703125" style="91" customWidth="1"/>
    <col min="9" max="9" width="12.7109375" style="76" customWidth="1"/>
  </cols>
  <sheetData>
    <row r="1" spans="1:9" x14ac:dyDescent="0.2">
      <c r="A1" s="129" t="s">
        <v>171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30" t="s">
        <v>176</v>
      </c>
      <c r="B2" s="130"/>
      <c r="C2" s="130"/>
      <c r="D2" s="130"/>
      <c r="E2" s="130"/>
      <c r="F2" s="130"/>
      <c r="G2" s="130"/>
      <c r="H2" s="130"/>
      <c r="I2" s="130"/>
    </row>
    <row r="3" spans="1:9" x14ac:dyDescent="0.2">
      <c r="A3" s="130" t="s">
        <v>88</v>
      </c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1"/>
      <c r="B4" s="131"/>
      <c r="C4" s="131"/>
      <c r="D4" s="131"/>
      <c r="E4" s="131"/>
      <c r="F4" s="131"/>
      <c r="G4" s="131"/>
      <c r="H4" s="131"/>
      <c r="I4" s="131"/>
    </row>
    <row r="5" spans="1:9" x14ac:dyDescent="0.2">
      <c r="A5" s="132" t="s">
        <v>172</v>
      </c>
      <c r="B5" s="132"/>
      <c r="C5" s="132"/>
      <c r="D5" s="132"/>
      <c r="E5" s="132"/>
      <c r="F5" s="132"/>
      <c r="G5" s="132"/>
      <c r="H5" s="132"/>
      <c r="I5" s="132"/>
    </row>
    <row r="6" spans="1:9" x14ac:dyDescent="0.2">
      <c r="A6" s="131"/>
      <c r="B6" s="131"/>
      <c r="C6" s="131"/>
      <c r="D6" s="131"/>
      <c r="E6" s="131"/>
      <c r="F6" s="131"/>
      <c r="G6" s="131"/>
      <c r="H6" s="131"/>
      <c r="I6" s="131"/>
    </row>
    <row r="7" spans="1:9" x14ac:dyDescent="0.2">
      <c r="A7" s="50"/>
      <c r="B7" s="95"/>
      <c r="C7" s="52"/>
      <c r="D7" s="52"/>
      <c r="E7" s="52"/>
      <c r="F7" s="52"/>
      <c r="G7" s="115"/>
      <c r="I7" s="123" t="s">
        <v>170</v>
      </c>
    </row>
    <row r="8" spans="1:9" ht="12.75" customHeight="1" x14ac:dyDescent="0.2">
      <c r="A8" s="136" t="s">
        <v>0</v>
      </c>
      <c r="B8" s="137" t="s">
        <v>87</v>
      </c>
      <c r="C8" s="138" t="s">
        <v>1</v>
      </c>
      <c r="D8" s="138" t="s">
        <v>2</v>
      </c>
      <c r="E8" s="138" t="s">
        <v>3</v>
      </c>
      <c r="F8" s="125" t="s">
        <v>168</v>
      </c>
      <c r="G8" s="126"/>
      <c r="H8" s="125" t="s">
        <v>169</v>
      </c>
      <c r="I8" s="126"/>
    </row>
    <row r="9" spans="1:9" x14ac:dyDescent="0.2">
      <c r="A9" s="136"/>
      <c r="B9" s="137"/>
      <c r="C9" s="138"/>
      <c r="D9" s="138"/>
      <c r="E9" s="133"/>
      <c r="F9" s="127"/>
      <c r="G9" s="128"/>
      <c r="H9" s="127"/>
      <c r="I9" s="128"/>
    </row>
    <row r="10" spans="1:9" ht="130.5" customHeight="1" x14ac:dyDescent="0.2">
      <c r="A10" s="136"/>
      <c r="B10" s="137"/>
      <c r="C10" s="138"/>
      <c r="D10" s="138"/>
      <c r="E10" s="138"/>
      <c r="F10" s="80" t="s">
        <v>4</v>
      </c>
      <c r="G10" s="80" t="s">
        <v>131</v>
      </c>
      <c r="H10" s="80" t="s">
        <v>4</v>
      </c>
      <c r="I10" s="80" t="s">
        <v>131</v>
      </c>
    </row>
    <row r="11" spans="1:9" hidden="1" x14ac:dyDescent="0.2">
      <c r="A11" s="53"/>
      <c r="B11" s="54"/>
      <c r="C11" s="55" t="s">
        <v>5</v>
      </c>
      <c r="D11" s="116" t="s">
        <v>5</v>
      </c>
      <c r="E11" s="116"/>
      <c r="F11" s="80"/>
      <c r="G11" s="80"/>
      <c r="H11" s="80"/>
      <c r="I11" s="80"/>
    </row>
    <row r="12" spans="1:9" ht="25.5" x14ac:dyDescent="0.2">
      <c r="A12" s="117">
        <v>922</v>
      </c>
      <c r="B12" s="56" t="s">
        <v>121</v>
      </c>
      <c r="C12" s="57">
        <v>0</v>
      </c>
      <c r="D12" s="58">
        <v>0</v>
      </c>
      <c r="E12" s="118">
        <v>0</v>
      </c>
      <c r="F12" s="27">
        <f>F13+F17+F26+F30+F34+F38+F42</f>
        <v>53187.601999999999</v>
      </c>
      <c r="G12" s="27">
        <f>G13+G17+G26+G30+G34+G38+G42</f>
        <v>390</v>
      </c>
      <c r="H12" s="27">
        <f>H13+H17+H26+H30+H34+H38+H42</f>
        <v>37739.276999999995</v>
      </c>
      <c r="I12" s="27">
        <f>I13+I17+I26+I30+I34+I38+I42</f>
        <v>390</v>
      </c>
    </row>
    <row r="13" spans="1:9" ht="38.25" x14ac:dyDescent="0.2">
      <c r="A13" s="49">
        <v>0</v>
      </c>
      <c r="B13" s="56" t="s">
        <v>30</v>
      </c>
      <c r="C13" s="57">
        <v>104</v>
      </c>
      <c r="D13" s="58">
        <v>0</v>
      </c>
      <c r="E13" s="118">
        <v>0</v>
      </c>
      <c r="F13" s="27">
        <f>F14</f>
        <v>813.91499999999996</v>
      </c>
      <c r="G13" s="27">
        <v>0</v>
      </c>
      <c r="H13" s="27">
        <f>H14</f>
        <v>576.31500000000005</v>
      </c>
      <c r="I13" s="27">
        <v>0</v>
      </c>
    </row>
    <row r="14" spans="1:9" ht="38.25" x14ac:dyDescent="0.2">
      <c r="A14" s="49">
        <v>0</v>
      </c>
      <c r="B14" s="29" t="s">
        <v>138</v>
      </c>
      <c r="C14" s="59">
        <v>104</v>
      </c>
      <c r="D14" s="60" t="s">
        <v>9</v>
      </c>
      <c r="E14" s="61">
        <v>0</v>
      </c>
      <c r="F14" s="77">
        <f>F15</f>
        <v>813.91499999999996</v>
      </c>
      <c r="G14" s="77">
        <f t="shared" ref="G14:I14" si="0">G15</f>
        <v>0</v>
      </c>
      <c r="H14" s="77">
        <f t="shared" si="0"/>
        <v>576.31500000000005</v>
      </c>
      <c r="I14" s="77">
        <f t="shared" si="0"/>
        <v>0</v>
      </c>
    </row>
    <row r="15" spans="1:9" ht="51" x14ac:dyDescent="0.2">
      <c r="A15" s="49">
        <v>0</v>
      </c>
      <c r="B15" s="29" t="s">
        <v>31</v>
      </c>
      <c r="C15" s="59">
        <v>104</v>
      </c>
      <c r="D15" s="60" t="s">
        <v>9</v>
      </c>
      <c r="E15" s="61">
        <v>100</v>
      </c>
      <c r="F15" s="77">
        <f>F16</f>
        <v>813.91499999999996</v>
      </c>
      <c r="G15" s="77">
        <v>0</v>
      </c>
      <c r="H15" s="77">
        <f>H16</f>
        <v>576.31500000000005</v>
      </c>
      <c r="I15" s="77">
        <v>0</v>
      </c>
    </row>
    <row r="16" spans="1:9" ht="25.5" x14ac:dyDescent="0.2">
      <c r="A16" s="49">
        <v>0</v>
      </c>
      <c r="B16" s="29" t="s">
        <v>32</v>
      </c>
      <c r="C16" s="59">
        <v>104</v>
      </c>
      <c r="D16" s="60" t="s">
        <v>9</v>
      </c>
      <c r="E16" s="61">
        <v>120</v>
      </c>
      <c r="F16" s="77">
        <v>813.91499999999996</v>
      </c>
      <c r="G16" s="77">
        <v>0</v>
      </c>
      <c r="H16" s="77">
        <v>576.31500000000005</v>
      </c>
      <c r="I16" s="77">
        <v>0</v>
      </c>
    </row>
    <row r="17" spans="1:9" ht="38.25" x14ac:dyDescent="0.2">
      <c r="A17" s="49">
        <v>0</v>
      </c>
      <c r="B17" s="56" t="s">
        <v>37</v>
      </c>
      <c r="C17" s="57">
        <v>106</v>
      </c>
      <c r="D17" s="58">
        <v>0</v>
      </c>
      <c r="E17" s="118">
        <v>0</v>
      </c>
      <c r="F17" s="27">
        <f>F18</f>
        <v>14979.112999999999</v>
      </c>
      <c r="G17" s="27">
        <v>0</v>
      </c>
      <c r="H17" s="27">
        <f>H18</f>
        <v>11684.864999999998</v>
      </c>
      <c r="I17" s="27">
        <v>0</v>
      </c>
    </row>
    <row r="18" spans="1:9" ht="38.25" x14ac:dyDescent="0.2">
      <c r="A18" s="49">
        <v>0</v>
      </c>
      <c r="B18" s="29" t="s">
        <v>138</v>
      </c>
      <c r="C18" s="59">
        <v>106</v>
      </c>
      <c r="D18" s="60" t="s">
        <v>9</v>
      </c>
      <c r="E18" s="61">
        <v>0</v>
      </c>
      <c r="F18" s="77">
        <f>F19+F22+F24</f>
        <v>14979.112999999999</v>
      </c>
      <c r="G18" s="77">
        <v>0</v>
      </c>
      <c r="H18" s="77">
        <f>H19+H22+H24</f>
        <v>11684.864999999998</v>
      </c>
      <c r="I18" s="77">
        <v>0</v>
      </c>
    </row>
    <row r="19" spans="1:9" ht="51" x14ac:dyDescent="0.2">
      <c r="A19" s="49">
        <v>0</v>
      </c>
      <c r="B19" s="29" t="s">
        <v>31</v>
      </c>
      <c r="C19" s="59">
        <v>106</v>
      </c>
      <c r="D19" s="60">
        <v>100000000</v>
      </c>
      <c r="E19" s="61">
        <v>100</v>
      </c>
      <c r="F19" s="77">
        <f>F21+F20</f>
        <v>14365.934999999999</v>
      </c>
      <c r="G19" s="77">
        <v>0</v>
      </c>
      <c r="H19" s="77">
        <f>H21+H20</f>
        <v>11263.721</v>
      </c>
      <c r="I19" s="77">
        <v>0</v>
      </c>
    </row>
    <row r="20" spans="1:9" x14ac:dyDescent="0.2">
      <c r="A20" s="49"/>
      <c r="B20" s="29" t="s">
        <v>74</v>
      </c>
      <c r="C20" s="59">
        <v>106</v>
      </c>
      <c r="D20" s="60">
        <v>100000000</v>
      </c>
      <c r="E20" s="61">
        <v>110</v>
      </c>
      <c r="F20" s="77">
        <v>0</v>
      </c>
      <c r="G20" s="77"/>
      <c r="H20" s="77">
        <v>0</v>
      </c>
      <c r="I20" s="77"/>
    </row>
    <row r="21" spans="1:9" ht="25.5" x14ac:dyDescent="0.2">
      <c r="A21" s="49">
        <v>0</v>
      </c>
      <c r="B21" s="29" t="s">
        <v>32</v>
      </c>
      <c r="C21" s="59">
        <v>106</v>
      </c>
      <c r="D21" s="60" t="s">
        <v>9</v>
      </c>
      <c r="E21" s="61">
        <v>120</v>
      </c>
      <c r="F21" s="77">
        <v>14365.934999999999</v>
      </c>
      <c r="G21" s="77">
        <v>0</v>
      </c>
      <c r="H21" s="77">
        <v>11263.721</v>
      </c>
      <c r="I21" s="77">
        <v>0</v>
      </c>
    </row>
    <row r="22" spans="1:9" ht="25.5" x14ac:dyDescent="0.2">
      <c r="A22" s="49">
        <v>0</v>
      </c>
      <c r="B22" s="29" t="s">
        <v>33</v>
      </c>
      <c r="C22" s="59">
        <v>106</v>
      </c>
      <c r="D22" s="60" t="s">
        <v>9</v>
      </c>
      <c r="E22" s="61">
        <v>200</v>
      </c>
      <c r="F22" s="77">
        <f>F23</f>
        <v>594.55700000000002</v>
      </c>
      <c r="G22" s="77">
        <v>0</v>
      </c>
      <c r="H22" s="77">
        <f>H23</f>
        <v>402.52300000000002</v>
      </c>
      <c r="I22" s="77">
        <v>0</v>
      </c>
    </row>
    <row r="23" spans="1:9" ht="25.5" x14ac:dyDescent="0.2">
      <c r="A23" s="49">
        <v>0</v>
      </c>
      <c r="B23" s="29" t="s">
        <v>34</v>
      </c>
      <c r="C23" s="59">
        <v>106</v>
      </c>
      <c r="D23" s="60" t="s">
        <v>9</v>
      </c>
      <c r="E23" s="61">
        <v>240</v>
      </c>
      <c r="F23" s="77">
        <v>594.55700000000002</v>
      </c>
      <c r="G23" s="77">
        <v>0</v>
      </c>
      <c r="H23" s="77">
        <v>402.52300000000002</v>
      </c>
      <c r="I23" s="77">
        <v>0</v>
      </c>
    </row>
    <row r="24" spans="1:9" x14ac:dyDescent="0.2">
      <c r="A24" s="49">
        <v>0</v>
      </c>
      <c r="B24" s="29" t="s">
        <v>35</v>
      </c>
      <c r="C24" s="59">
        <v>106</v>
      </c>
      <c r="D24" s="60" t="s">
        <v>9</v>
      </c>
      <c r="E24" s="61">
        <v>800</v>
      </c>
      <c r="F24" s="77">
        <f>F25</f>
        <v>18.620999999999999</v>
      </c>
      <c r="G24" s="77">
        <v>0</v>
      </c>
      <c r="H24" s="77">
        <f>H25</f>
        <v>18.620999999999999</v>
      </c>
      <c r="I24" s="77">
        <v>0</v>
      </c>
    </row>
    <row r="25" spans="1:9" x14ac:dyDescent="0.2">
      <c r="A25" s="49">
        <v>0</v>
      </c>
      <c r="B25" s="29" t="s">
        <v>36</v>
      </c>
      <c r="C25" s="59">
        <v>106</v>
      </c>
      <c r="D25" s="60" t="s">
        <v>9</v>
      </c>
      <c r="E25" s="61">
        <v>850</v>
      </c>
      <c r="F25" s="77">
        <v>18.620999999999999</v>
      </c>
      <c r="G25" s="77">
        <v>0</v>
      </c>
      <c r="H25" s="77">
        <v>18.620999999999999</v>
      </c>
      <c r="I25" s="77">
        <v>0</v>
      </c>
    </row>
    <row r="26" spans="1:9" x14ac:dyDescent="0.2">
      <c r="A26" s="49"/>
      <c r="B26" s="29" t="s">
        <v>49</v>
      </c>
      <c r="C26" s="57">
        <v>113</v>
      </c>
      <c r="D26" s="60"/>
      <c r="E26" s="61"/>
      <c r="F26" s="27">
        <f>F27</f>
        <v>329.08199999999999</v>
      </c>
      <c r="G26" s="27">
        <f t="shared" ref="G26:I26" si="1">G27</f>
        <v>0</v>
      </c>
      <c r="H26" s="27">
        <f t="shared" si="1"/>
        <v>271.46899999999999</v>
      </c>
      <c r="I26" s="27">
        <f t="shared" si="1"/>
        <v>0</v>
      </c>
    </row>
    <row r="27" spans="1:9" ht="38.25" x14ac:dyDescent="0.2">
      <c r="A27" s="49"/>
      <c r="B27" s="29" t="s">
        <v>134</v>
      </c>
      <c r="C27" s="59">
        <v>113</v>
      </c>
      <c r="D27" s="60">
        <v>4800000000</v>
      </c>
      <c r="E27" s="61"/>
      <c r="F27" s="77">
        <f>F28</f>
        <v>329.08199999999999</v>
      </c>
      <c r="G27" s="77"/>
      <c r="H27" s="77">
        <f>H28</f>
        <v>271.46899999999999</v>
      </c>
      <c r="I27" s="77"/>
    </row>
    <row r="28" spans="1:9" ht="25.5" x14ac:dyDescent="0.2">
      <c r="A28" s="49"/>
      <c r="B28" s="29" t="s">
        <v>33</v>
      </c>
      <c r="C28" s="59">
        <v>113</v>
      </c>
      <c r="D28" s="60">
        <v>4800000000</v>
      </c>
      <c r="E28" s="61">
        <v>200</v>
      </c>
      <c r="F28" s="77">
        <f>F29</f>
        <v>329.08199999999999</v>
      </c>
      <c r="G28" s="77"/>
      <c r="H28" s="77">
        <f>H29</f>
        <v>271.46899999999999</v>
      </c>
      <c r="I28" s="77"/>
    </row>
    <row r="29" spans="1:9" ht="25.5" x14ac:dyDescent="0.2">
      <c r="A29" s="49"/>
      <c r="B29" s="29" t="s">
        <v>34</v>
      </c>
      <c r="C29" s="59">
        <v>113</v>
      </c>
      <c r="D29" s="60">
        <v>4800000000</v>
      </c>
      <c r="E29" s="61">
        <v>240</v>
      </c>
      <c r="F29" s="77">
        <v>329.08199999999999</v>
      </c>
      <c r="G29" s="77"/>
      <c r="H29" s="77">
        <v>271.46899999999999</v>
      </c>
      <c r="I29" s="77"/>
    </row>
    <row r="30" spans="1:9" x14ac:dyDescent="0.2">
      <c r="A30" s="49">
        <v>0</v>
      </c>
      <c r="B30" s="56" t="s">
        <v>39</v>
      </c>
      <c r="C30" s="57">
        <v>702</v>
      </c>
      <c r="D30" s="58">
        <v>0</v>
      </c>
      <c r="E30" s="118">
        <v>0</v>
      </c>
      <c r="F30" s="27">
        <f>F31</f>
        <v>707.43399999999997</v>
      </c>
      <c r="G30" s="27">
        <v>0</v>
      </c>
      <c r="H30" s="27">
        <f>H31</f>
        <v>707.43399999999997</v>
      </c>
      <c r="I30" s="27">
        <v>0</v>
      </c>
    </row>
    <row r="31" spans="1:9" ht="38.25" x14ac:dyDescent="0.2">
      <c r="A31" s="49">
        <v>0</v>
      </c>
      <c r="B31" s="29" t="s">
        <v>138</v>
      </c>
      <c r="C31" s="59">
        <v>702</v>
      </c>
      <c r="D31" s="60" t="s">
        <v>9</v>
      </c>
      <c r="E31" s="61">
        <v>0</v>
      </c>
      <c r="F31" s="77">
        <f>F32</f>
        <v>707.43399999999997</v>
      </c>
      <c r="G31" s="77">
        <v>0</v>
      </c>
      <c r="H31" s="77">
        <f>H32</f>
        <v>707.43399999999997</v>
      </c>
      <c r="I31" s="77">
        <v>0</v>
      </c>
    </row>
    <row r="32" spans="1:9" x14ac:dyDescent="0.2">
      <c r="A32" s="49">
        <v>0</v>
      </c>
      <c r="B32" s="29" t="s">
        <v>41</v>
      </c>
      <c r="C32" s="59">
        <v>702</v>
      </c>
      <c r="D32" s="60" t="s">
        <v>9</v>
      </c>
      <c r="E32" s="61">
        <v>500</v>
      </c>
      <c r="F32" s="77">
        <f>F33</f>
        <v>707.43399999999997</v>
      </c>
      <c r="G32" s="77">
        <v>0</v>
      </c>
      <c r="H32" s="77">
        <f>H33</f>
        <v>707.43399999999997</v>
      </c>
      <c r="I32" s="77">
        <v>0</v>
      </c>
    </row>
    <row r="33" spans="1:9" x14ac:dyDescent="0.2">
      <c r="A33" s="49">
        <v>0</v>
      </c>
      <c r="B33" s="29" t="s">
        <v>42</v>
      </c>
      <c r="C33" s="59">
        <v>702</v>
      </c>
      <c r="D33" s="60" t="s">
        <v>9</v>
      </c>
      <c r="E33" s="61">
        <v>540</v>
      </c>
      <c r="F33" s="77">
        <v>707.43399999999997</v>
      </c>
      <c r="G33" s="77">
        <v>0</v>
      </c>
      <c r="H33" s="77">
        <v>707.43399999999997</v>
      </c>
      <c r="I33" s="77">
        <v>0</v>
      </c>
    </row>
    <row r="34" spans="1:9" ht="25.5" x14ac:dyDescent="0.2">
      <c r="A34" s="117">
        <v>0</v>
      </c>
      <c r="B34" s="56" t="s">
        <v>120</v>
      </c>
      <c r="C34" s="57">
        <v>1301</v>
      </c>
      <c r="D34" s="58">
        <v>0</v>
      </c>
      <c r="E34" s="118">
        <v>0</v>
      </c>
      <c r="F34" s="27">
        <f>F35</f>
        <v>2491.5</v>
      </c>
      <c r="G34" s="27">
        <v>0</v>
      </c>
      <c r="H34" s="27">
        <f>H35</f>
        <v>1908.056</v>
      </c>
      <c r="I34" s="27">
        <v>0</v>
      </c>
    </row>
    <row r="35" spans="1:9" ht="38.25" x14ac:dyDescent="0.2">
      <c r="A35" s="49">
        <v>0</v>
      </c>
      <c r="B35" s="29" t="s">
        <v>138</v>
      </c>
      <c r="C35" s="59">
        <v>1301</v>
      </c>
      <c r="D35" s="60">
        <v>100000000</v>
      </c>
      <c r="E35" s="61">
        <v>0</v>
      </c>
      <c r="F35" s="77">
        <f>F36</f>
        <v>2491.5</v>
      </c>
      <c r="G35" s="77">
        <v>0</v>
      </c>
      <c r="H35" s="77">
        <f>H36</f>
        <v>1908.056</v>
      </c>
      <c r="I35" s="77">
        <v>0</v>
      </c>
    </row>
    <row r="36" spans="1:9" x14ac:dyDescent="0.2">
      <c r="A36" s="49">
        <v>0</v>
      </c>
      <c r="B36" s="29" t="s">
        <v>43</v>
      </c>
      <c r="C36" s="59">
        <v>1301</v>
      </c>
      <c r="D36" s="60">
        <v>100000000</v>
      </c>
      <c r="E36" s="61">
        <v>700</v>
      </c>
      <c r="F36" s="77">
        <f>F37</f>
        <v>2491.5</v>
      </c>
      <c r="G36" s="77">
        <v>0</v>
      </c>
      <c r="H36" s="77">
        <f>H37</f>
        <v>1908.056</v>
      </c>
      <c r="I36" s="77">
        <v>0</v>
      </c>
    </row>
    <row r="37" spans="1:9" x14ac:dyDescent="0.2">
      <c r="A37" s="49">
        <v>0</v>
      </c>
      <c r="B37" s="29" t="s">
        <v>44</v>
      </c>
      <c r="C37" s="59">
        <v>1301</v>
      </c>
      <c r="D37" s="60">
        <v>100000000</v>
      </c>
      <c r="E37" s="61">
        <v>730</v>
      </c>
      <c r="F37" s="77">
        <v>2491.5</v>
      </c>
      <c r="G37" s="77">
        <v>0</v>
      </c>
      <c r="H37" s="77">
        <v>1908.056</v>
      </c>
      <c r="I37" s="77">
        <v>0</v>
      </c>
    </row>
    <row r="38" spans="1:9" ht="25.5" x14ac:dyDescent="0.2">
      <c r="A38" s="49">
        <v>0</v>
      </c>
      <c r="B38" s="56" t="s">
        <v>45</v>
      </c>
      <c r="C38" s="57">
        <v>1401</v>
      </c>
      <c r="D38" s="58">
        <v>0</v>
      </c>
      <c r="E38" s="118">
        <v>0</v>
      </c>
      <c r="F38" s="27">
        <f t="shared" ref="F38:I40" si="2">F39</f>
        <v>16328.55</v>
      </c>
      <c r="G38" s="27">
        <f t="shared" si="2"/>
        <v>390</v>
      </c>
      <c r="H38" s="27">
        <f t="shared" si="2"/>
        <v>13455.57</v>
      </c>
      <c r="I38" s="27">
        <f t="shared" si="2"/>
        <v>390</v>
      </c>
    </row>
    <row r="39" spans="1:9" ht="38.25" x14ac:dyDescent="0.2">
      <c r="A39" s="49">
        <v>0</v>
      </c>
      <c r="B39" s="29" t="s">
        <v>138</v>
      </c>
      <c r="C39" s="59">
        <v>1401</v>
      </c>
      <c r="D39" s="60" t="s">
        <v>9</v>
      </c>
      <c r="E39" s="61">
        <v>0</v>
      </c>
      <c r="F39" s="77">
        <f t="shared" si="2"/>
        <v>16328.55</v>
      </c>
      <c r="G39" s="77">
        <f t="shared" si="2"/>
        <v>390</v>
      </c>
      <c r="H39" s="77">
        <f t="shared" si="2"/>
        <v>13455.57</v>
      </c>
      <c r="I39" s="77">
        <f t="shared" si="2"/>
        <v>390</v>
      </c>
    </row>
    <row r="40" spans="1:9" x14ac:dyDescent="0.2">
      <c r="A40" s="49">
        <v>0</v>
      </c>
      <c r="B40" s="29" t="s">
        <v>41</v>
      </c>
      <c r="C40" s="59">
        <v>1401</v>
      </c>
      <c r="D40" s="60" t="s">
        <v>9</v>
      </c>
      <c r="E40" s="61">
        <v>500</v>
      </c>
      <c r="F40" s="77">
        <f t="shared" si="2"/>
        <v>16328.55</v>
      </c>
      <c r="G40" s="77">
        <f t="shared" si="2"/>
        <v>390</v>
      </c>
      <c r="H40" s="77">
        <f t="shared" si="2"/>
        <v>13455.57</v>
      </c>
      <c r="I40" s="77">
        <f t="shared" si="2"/>
        <v>390</v>
      </c>
    </row>
    <row r="41" spans="1:9" s="14" customFormat="1" x14ac:dyDescent="0.2">
      <c r="A41" s="49">
        <v>0</v>
      </c>
      <c r="B41" s="29" t="s">
        <v>46</v>
      </c>
      <c r="C41" s="59">
        <v>1401</v>
      </c>
      <c r="D41" s="60" t="s">
        <v>9</v>
      </c>
      <c r="E41" s="61">
        <v>510</v>
      </c>
      <c r="F41" s="77">
        <v>16328.55</v>
      </c>
      <c r="G41" s="77">
        <v>390</v>
      </c>
      <c r="H41" s="77">
        <v>13455.57</v>
      </c>
      <c r="I41" s="77">
        <v>390</v>
      </c>
    </row>
    <row r="42" spans="1:9" x14ac:dyDescent="0.2">
      <c r="A42" s="49">
        <v>0</v>
      </c>
      <c r="B42" s="56" t="s">
        <v>119</v>
      </c>
      <c r="C42" s="57">
        <v>1403</v>
      </c>
      <c r="D42" s="58">
        <v>0</v>
      </c>
      <c r="E42" s="118">
        <v>0</v>
      </c>
      <c r="F42" s="27">
        <f>F43</f>
        <v>17538.008000000002</v>
      </c>
      <c r="G42" s="27">
        <v>0</v>
      </c>
      <c r="H42" s="27">
        <f>H43</f>
        <v>9135.5679999999993</v>
      </c>
      <c r="I42" s="27">
        <v>0</v>
      </c>
    </row>
    <row r="43" spans="1:9" s="3" customFormat="1" ht="38.25" x14ac:dyDescent="0.2">
      <c r="A43" s="49">
        <v>0</v>
      </c>
      <c r="B43" s="29" t="s">
        <v>138</v>
      </c>
      <c r="C43" s="59">
        <v>1403</v>
      </c>
      <c r="D43" s="60" t="s">
        <v>9</v>
      </c>
      <c r="E43" s="61">
        <v>0</v>
      </c>
      <c r="F43" s="77">
        <f>F44</f>
        <v>17538.008000000002</v>
      </c>
      <c r="G43" s="77">
        <v>0</v>
      </c>
      <c r="H43" s="77">
        <f>H44</f>
        <v>9135.5679999999993</v>
      </c>
      <c r="I43" s="77">
        <v>0</v>
      </c>
    </row>
    <row r="44" spans="1:9" s="3" customFormat="1" x14ac:dyDescent="0.2">
      <c r="A44" s="49">
        <v>0</v>
      </c>
      <c r="B44" s="29" t="s">
        <v>41</v>
      </c>
      <c r="C44" s="59">
        <v>1403</v>
      </c>
      <c r="D44" s="60" t="s">
        <v>9</v>
      </c>
      <c r="E44" s="61">
        <v>500</v>
      </c>
      <c r="F44" s="77">
        <f>F45</f>
        <v>17538.008000000002</v>
      </c>
      <c r="G44" s="77">
        <v>0</v>
      </c>
      <c r="H44" s="77">
        <f>H45</f>
        <v>9135.5679999999993</v>
      </c>
      <c r="I44" s="77">
        <v>0</v>
      </c>
    </row>
    <row r="45" spans="1:9" s="3" customFormat="1" x14ac:dyDescent="0.2">
      <c r="A45" s="49">
        <v>0</v>
      </c>
      <c r="B45" s="29" t="s">
        <v>42</v>
      </c>
      <c r="C45" s="59">
        <v>1403</v>
      </c>
      <c r="D45" s="60" t="s">
        <v>9</v>
      </c>
      <c r="E45" s="61">
        <v>540</v>
      </c>
      <c r="F45" s="77">
        <v>17538.008000000002</v>
      </c>
      <c r="G45" s="77">
        <v>0</v>
      </c>
      <c r="H45" s="77">
        <v>9135.5679999999993</v>
      </c>
      <c r="I45" s="77">
        <v>0</v>
      </c>
    </row>
    <row r="46" spans="1:9" ht="38.25" x14ac:dyDescent="0.2">
      <c r="A46" s="117">
        <v>938</v>
      </c>
      <c r="B46" s="56" t="s">
        <v>122</v>
      </c>
      <c r="C46" s="57">
        <v>0</v>
      </c>
      <c r="D46" s="58">
        <v>0</v>
      </c>
      <c r="E46" s="118">
        <v>0</v>
      </c>
      <c r="F46" s="27">
        <f>F47+F58+F62+F66+F73+F81+F77+F85+F89+F96+F103+F107</f>
        <v>121417.78</v>
      </c>
      <c r="G46" s="27">
        <f t="shared" ref="G46:I46" si="3">G47+G58+G62+G66+G73+G81+G77+G85+G89+G96+G103+G107</f>
        <v>27755.391</v>
      </c>
      <c r="H46" s="27">
        <f t="shared" si="3"/>
        <v>68517.257000000012</v>
      </c>
      <c r="I46" s="27">
        <f t="shared" si="3"/>
        <v>1395.4010000000001</v>
      </c>
    </row>
    <row r="47" spans="1:9" x14ac:dyDescent="0.2">
      <c r="A47" s="49">
        <v>0</v>
      </c>
      <c r="B47" s="56" t="s">
        <v>49</v>
      </c>
      <c r="C47" s="57">
        <v>113</v>
      </c>
      <c r="D47" s="58">
        <v>0</v>
      </c>
      <c r="E47" s="118">
        <v>0</v>
      </c>
      <c r="F47" s="27">
        <f>F48+F55</f>
        <v>35315.406999999999</v>
      </c>
      <c r="G47" s="27">
        <f>G48+G55</f>
        <v>0</v>
      </c>
      <c r="H47" s="27">
        <f>H48+H55</f>
        <v>25309.415000000001</v>
      </c>
      <c r="I47" s="27">
        <f>I48+I55</f>
        <v>0</v>
      </c>
    </row>
    <row r="48" spans="1:9" ht="25.5" x14ac:dyDescent="0.2">
      <c r="A48" s="49">
        <v>0</v>
      </c>
      <c r="B48" s="29" t="s">
        <v>139</v>
      </c>
      <c r="C48" s="59">
        <v>113</v>
      </c>
      <c r="D48" s="60" t="s">
        <v>13</v>
      </c>
      <c r="E48" s="61">
        <v>0</v>
      </c>
      <c r="F48" s="77">
        <f>F49+F51+F53</f>
        <v>5333.4470000000001</v>
      </c>
      <c r="G48" s="77">
        <v>0</v>
      </c>
      <c r="H48" s="77">
        <f>H49+H51+H53</f>
        <v>3825.1859999999997</v>
      </c>
      <c r="I48" s="77">
        <v>0</v>
      </c>
    </row>
    <row r="49" spans="1:9" ht="51" x14ac:dyDescent="0.2">
      <c r="A49" s="49">
        <v>0</v>
      </c>
      <c r="B49" s="29" t="s">
        <v>31</v>
      </c>
      <c r="C49" s="59">
        <v>113</v>
      </c>
      <c r="D49" s="60" t="s">
        <v>13</v>
      </c>
      <c r="E49" s="61">
        <v>100</v>
      </c>
      <c r="F49" s="77">
        <f>F50</f>
        <v>3422.518</v>
      </c>
      <c r="G49" s="77">
        <v>0</v>
      </c>
      <c r="H49" s="77">
        <f>H50</f>
        <v>2959.6419999999998</v>
      </c>
      <c r="I49" s="77">
        <v>0</v>
      </c>
    </row>
    <row r="50" spans="1:9" ht="25.5" x14ac:dyDescent="0.2">
      <c r="A50" s="49">
        <v>0</v>
      </c>
      <c r="B50" s="29" t="s">
        <v>32</v>
      </c>
      <c r="C50" s="59">
        <v>113</v>
      </c>
      <c r="D50" s="60" t="s">
        <v>13</v>
      </c>
      <c r="E50" s="61">
        <v>120</v>
      </c>
      <c r="F50" s="77">
        <v>3422.518</v>
      </c>
      <c r="G50" s="77">
        <v>0</v>
      </c>
      <c r="H50" s="77">
        <v>2959.6419999999998</v>
      </c>
      <c r="I50" s="77">
        <v>0</v>
      </c>
    </row>
    <row r="51" spans="1:9" ht="25.5" x14ac:dyDescent="0.2">
      <c r="A51" s="49">
        <v>0</v>
      </c>
      <c r="B51" s="29" t="s">
        <v>33</v>
      </c>
      <c r="C51" s="59">
        <v>113</v>
      </c>
      <c r="D51" s="60" t="s">
        <v>13</v>
      </c>
      <c r="E51" s="61">
        <v>200</v>
      </c>
      <c r="F51" s="77">
        <f>F52</f>
        <v>1368.93</v>
      </c>
      <c r="G51" s="77">
        <v>0</v>
      </c>
      <c r="H51" s="77">
        <f>H52</f>
        <v>570.93700000000001</v>
      </c>
      <c r="I51" s="77">
        <v>0</v>
      </c>
    </row>
    <row r="52" spans="1:9" ht="25.5" x14ac:dyDescent="0.2">
      <c r="A52" s="49">
        <v>0</v>
      </c>
      <c r="B52" s="29" t="s">
        <v>34</v>
      </c>
      <c r="C52" s="59">
        <v>113</v>
      </c>
      <c r="D52" s="60" t="s">
        <v>13</v>
      </c>
      <c r="E52" s="61">
        <v>240</v>
      </c>
      <c r="F52" s="77">
        <v>1368.93</v>
      </c>
      <c r="G52" s="77">
        <v>0</v>
      </c>
      <c r="H52" s="77">
        <v>570.93700000000001</v>
      </c>
      <c r="I52" s="77">
        <v>0</v>
      </c>
    </row>
    <row r="53" spans="1:9" x14ac:dyDescent="0.2">
      <c r="A53" s="49">
        <v>0</v>
      </c>
      <c r="B53" s="29" t="s">
        <v>35</v>
      </c>
      <c r="C53" s="59">
        <v>113</v>
      </c>
      <c r="D53" s="60" t="s">
        <v>13</v>
      </c>
      <c r="E53" s="61">
        <v>800</v>
      </c>
      <c r="F53" s="77">
        <f>F54</f>
        <v>541.99900000000002</v>
      </c>
      <c r="G53" s="77">
        <v>0</v>
      </c>
      <c r="H53" s="77">
        <f>H54</f>
        <v>294.60700000000003</v>
      </c>
      <c r="I53" s="77">
        <v>0</v>
      </c>
    </row>
    <row r="54" spans="1:9" x14ac:dyDescent="0.2">
      <c r="A54" s="49">
        <v>0</v>
      </c>
      <c r="B54" s="29" t="s">
        <v>36</v>
      </c>
      <c r="C54" s="59">
        <v>113</v>
      </c>
      <c r="D54" s="60" t="s">
        <v>13</v>
      </c>
      <c r="E54" s="61">
        <v>850</v>
      </c>
      <c r="F54" s="77">
        <v>541.99900000000002</v>
      </c>
      <c r="G54" s="77">
        <v>0</v>
      </c>
      <c r="H54" s="77">
        <v>294.60700000000003</v>
      </c>
      <c r="I54" s="77">
        <v>0</v>
      </c>
    </row>
    <row r="55" spans="1:9" ht="76.5" x14ac:dyDescent="0.2">
      <c r="A55" s="49">
        <v>0</v>
      </c>
      <c r="B55" s="29" t="s">
        <v>140</v>
      </c>
      <c r="C55" s="59">
        <v>113</v>
      </c>
      <c r="D55" s="60" t="s">
        <v>14</v>
      </c>
      <c r="E55" s="61">
        <v>0</v>
      </c>
      <c r="F55" s="77">
        <f t="shared" ref="F55:I56" si="4">F56</f>
        <v>29981.96</v>
      </c>
      <c r="G55" s="77">
        <f t="shared" si="4"/>
        <v>0</v>
      </c>
      <c r="H55" s="77">
        <f t="shared" si="4"/>
        <v>21484.228999999999</v>
      </c>
      <c r="I55" s="77">
        <f t="shared" si="4"/>
        <v>0</v>
      </c>
    </row>
    <row r="56" spans="1:9" ht="25.5" x14ac:dyDescent="0.2">
      <c r="A56" s="49">
        <v>0</v>
      </c>
      <c r="B56" s="29" t="s">
        <v>50</v>
      </c>
      <c r="C56" s="59">
        <v>113</v>
      </c>
      <c r="D56" s="60" t="s">
        <v>14</v>
      </c>
      <c r="E56" s="61">
        <v>600</v>
      </c>
      <c r="F56" s="77">
        <f t="shared" si="4"/>
        <v>29981.96</v>
      </c>
      <c r="G56" s="77">
        <f t="shared" si="4"/>
        <v>0</v>
      </c>
      <c r="H56" s="77">
        <f t="shared" si="4"/>
        <v>21484.228999999999</v>
      </c>
      <c r="I56" s="77">
        <f t="shared" si="4"/>
        <v>0</v>
      </c>
    </row>
    <row r="57" spans="1:9" s="14" customFormat="1" x14ac:dyDescent="0.2">
      <c r="A57" s="49">
        <v>0</v>
      </c>
      <c r="B57" s="29" t="s">
        <v>51</v>
      </c>
      <c r="C57" s="59">
        <v>113</v>
      </c>
      <c r="D57" s="60" t="s">
        <v>14</v>
      </c>
      <c r="E57" s="61">
        <v>620</v>
      </c>
      <c r="F57" s="77">
        <v>29981.96</v>
      </c>
      <c r="G57" s="77"/>
      <c r="H57" s="77">
        <v>21484.228999999999</v>
      </c>
      <c r="I57" s="77"/>
    </row>
    <row r="58" spans="1:9" ht="25.5" x14ac:dyDescent="0.2">
      <c r="A58" s="49"/>
      <c r="B58" s="56" t="s">
        <v>165</v>
      </c>
      <c r="C58" s="57">
        <v>310</v>
      </c>
      <c r="D58" s="58"/>
      <c r="E58" s="118"/>
      <c r="F58" s="27">
        <f>F59</f>
        <v>876.92499999999995</v>
      </c>
      <c r="G58" s="27"/>
      <c r="H58" s="27">
        <f>H59</f>
        <v>0</v>
      </c>
      <c r="I58" s="27"/>
    </row>
    <row r="59" spans="1:9" ht="51" x14ac:dyDescent="0.2">
      <c r="A59" s="49"/>
      <c r="B59" s="29" t="s">
        <v>161</v>
      </c>
      <c r="C59" s="59">
        <v>310</v>
      </c>
      <c r="D59" s="60">
        <v>1300000000</v>
      </c>
      <c r="E59" s="61"/>
      <c r="F59" s="77">
        <f>F60</f>
        <v>876.92499999999995</v>
      </c>
      <c r="G59" s="77"/>
      <c r="H59" s="77">
        <f>H60</f>
        <v>0</v>
      </c>
      <c r="I59" s="77"/>
    </row>
    <row r="60" spans="1:9" ht="25.5" x14ac:dyDescent="0.2">
      <c r="A60" s="49"/>
      <c r="B60" s="29" t="s">
        <v>33</v>
      </c>
      <c r="C60" s="59">
        <v>310</v>
      </c>
      <c r="D60" s="60">
        <v>1300000000</v>
      </c>
      <c r="E60" s="61">
        <v>200</v>
      </c>
      <c r="F60" s="77">
        <f>F61</f>
        <v>876.92499999999995</v>
      </c>
      <c r="G60" s="77"/>
      <c r="H60" s="77">
        <f>H61</f>
        <v>0</v>
      </c>
      <c r="I60" s="77"/>
    </row>
    <row r="61" spans="1:9" ht="25.5" x14ac:dyDescent="0.2">
      <c r="A61" s="49"/>
      <c r="B61" s="29" t="s">
        <v>34</v>
      </c>
      <c r="C61" s="59">
        <v>310</v>
      </c>
      <c r="D61" s="60">
        <v>1300000000</v>
      </c>
      <c r="E61" s="61">
        <v>240</v>
      </c>
      <c r="F61" s="77">
        <v>876.92499999999995</v>
      </c>
      <c r="G61" s="77"/>
      <c r="H61" s="77"/>
      <c r="I61" s="77"/>
    </row>
    <row r="62" spans="1:9" x14ac:dyDescent="0.2">
      <c r="A62" s="49">
        <v>0</v>
      </c>
      <c r="B62" s="56" t="s">
        <v>53</v>
      </c>
      <c r="C62" s="57">
        <v>409</v>
      </c>
      <c r="D62" s="58">
        <v>0</v>
      </c>
      <c r="E62" s="118">
        <v>0</v>
      </c>
      <c r="F62" s="27">
        <f t="shared" ref="F62:I64" si="5">F63</f>
        <v>12761.773999999999</v>
      </c>
      <c r="G62" s="27">
        <f t="shared" si="5"/>
        <v>10400</v>
      </c>
      <c r="H62" s="27">
        <f t="shared" si="5"/>
        <v>1169.9659999999999</v>
      </c>
      <c r="I62" s="27">
        <f t="shared" si="5"/>
        <v>0</v>
      </c>
    </row>
    <row r="63" spans="1:9" ht="51" x14ac:dyDescent="0.2">
      <c r="A63" s="49">
        <v>0</v>
      </c>
      <c r="B63" s="29" t="s">
        <v>141</v>
      </c>
      <c r="C63" s="59">
        <v>409</v>
      </c>
      <c r="D63" s="60" t="s">
        <v>16</v>
      </c>
      <c r="E63" s="61">
        <v>0</v>
      </c>
      <c r="F63" s="77">
        <f t="shared" si="5"/>
        <v>12761.773999999999</v>
      </c>
      <c r="G63" s="77">
        <f t="shared" si="5"/>
        <v>10400</v>
      </c>
      <c r="H63" s="77">
        <f t="shared" si="5"/>
        <v>1169.9659999999999</v>
      </c>
      <c r="I63" s="77">
        <f t="shared" si="5"/>
        <v>0</v>
      </c>
    </row>
    <row r="64" spans="1:9" ht="25.5" x14ac:dyDescent="0.2">
      <c r="A64" s="49">
        <v>0</v>
      </c>
      <c r="B64" s="29" t="s">
        <v>33</v>
      </c>
      <c r="C64" s="59">
        <v>409</v>
      </c>
      <c r="D64" s="60" t="s">
        <v>16</v>
      </c>
      <c r="E64" s="61">
        <v>200</v>
      </c>
      <c r="F64" s="77">
        <f t="shared" si="5"/>
        <v>12761.773999999999</v>
      </c>
      <c r="G64" s="77">
        <f t="shared" si="5"/>
        <v>10400</v>
      </c>
      <c r="H64" s="77">
        <f t="shared" si="5"/>
        <v>1169.9659999999999</v>
      </c>
      <c r="I64" s="77">
        <f t="shared" si="5"/>
        <v>0</v>
      </c>
    </row>
    <row r="65" spans="1:9" ht="25.5" x14ac:dyDescent="0.2">
      <c r="A65" s="49">
        <v>0</v>
      </c>
      <c r="B65" s="29" t="s">
        <v>34</v>
      </c>
      <c r="C65" s="59">
        <v>409</v>
      </c>
      <c r="D65" s="60" t="s">
        <v>16</v>
      </c>
      <c r="E65" s="61">
        <v>240</v>
      </c>
      <c r="F65" s="77">
        <v>12761.773999999999</v>
      </c>
      <c r="G65" s="77">
        <v>10400</v>
      </c>
      <c r="H65" s="77">
        <v>1169.9659999999999</v>
      </c>
      <c r="I65" s="77"/>
    </row>
    <row r="66" spans="1:9" x14ac:dyDescent="0.2">
      <c r="A66" s="49">
        <v>0</v>
      </c>
      <c r="B66" s="56" t="s">
        <v>54</v>
      </c>
      <c r="C66" s="57">
        <v>412</v>
      </c>
      <c r="D66" s="58">
        <v>0</v>
      </c>
      <c r="E66" s="118">
        <v>0</v>
      </c>
      <c r="F66" s="27">
        <f>F70+F67</f>
        <v>775.71299999999997</v>
      </c>
      <c r="G66" s="27">
        <f t="shared" ref="G66:I66" si="6">G70+G67</f>
        <v>152.78100000000001</v>
      </c>
      <c r="H66" s="27">
        <f t="shared" si="6"/>
        <v>598.03099999999995</v>
      </c>
      <c r="I66" s="27">
        <f t="shared" si="6"/>
        <v>152.78100000000001</v>
      </c>
    </row>
    <row r="67" spans="1:9" ht="25.5" x14ac:dyDescent="0.2">
      <c r="A67" s="49"/>
      <c r="B67" s="29" t="s">
        <v>139</v>
      </c>
      <c r="C67" s="59">
        <v>412</v>
      </c>
      <c r="D67" s="60" t="s">
        <v>13</v>
      </c>
      <c r="E67" s="118"/>
      <c r="F67" s="77">
        <f t="shared" ref="F67:I68" si="7">F68</f>
        <v>161.41300000000001</v>
      </c>
      <c r="G67" s="77">
        <f t="shared" si="7"/>
        <v>152.78100000000001</v>
      </c>
      <c r="H67" s="77">
        <f t="shared" si="7"/>
        <v>161.41300000000001</v>
      </c>
      <c r="I67" s="77">
        <f t="shared" si="7"/>
        <v>152.78100000000001</v>
      </c>
    </row>
    <row r="68" spans="1:9" ht="25.5" x14ac:dyDescent="0.2">
      <c r="A68" s="49"/>
      <c r="B68" s="29" t="s">
        <v>33</v>
      </c>
      <c r="C68" s="59">
        <v>412</v>
      </c>
      <c r="D68" s="60" t="s">
        <v>13</v>
      </c>
      <c r="E68" s="61">
        <v>200</v>
      </c>
      <c r="F68" s="77">
        <f t="shared" si="7"/>
        <v>161.41300000000001</v>
      </c>
      <c r="G68" s="77">
        <f t="shared" si="7"/>
        <v>152.78100000000001</v>
      </c>
      <c r="H68" s="77">
        <f t="shared" si="7"/>
        <v>161.41300000000001</v>
      </c>
      <c r="I68" s="77">
        <f t="shared" si="7"/>
        <v>152.78100000000001</v>
      </c>
    </row>
    <row r="69" spans="1:9" ht="25.5" x14ac:dyDescent="0.2">
      <c r="A69" s="49"/>
      <c r="B69" s="29" t="s">
        <v>34</v>
      </c>
      <c r="C69" s="59">
        <v>412</v>
      </c>
      <c r="D69" s="60" t="s">
        <v>13</v>
      </c>
      <c r="E69" s="61">
        <v>240</v>
      </c>
      <c r="F69" s="77">
        <v>161.41300000000001</v>
      </c>
      <c r="G69" s="77">
        <v>152.78100000000001</v>
      </c>
      <c r="H69" s="77">
        <v>161.41300000000001</v>
      </c>
      <c r="I69" s="77">
        <v>152.78100000000001</v>
      </c>
    </row>
    <row r="70" spans="1:9" s="9" customFormat="1" ht="38.25" x14ac:dyDescent="0.2">
      <c r="A70" s="49"/>
      <c r="B70" s="29" t="s">
        <v>142</v>
      </c>
      <c r="C70" s="59">
        <v>412</v>
      </c>
      <c r="D70" s="60">
        <v>1700000000</v>
      </c>
      <c r="E70" s="61"/>
      <c r="F70" s="77">
        <f>F71</f>
        <v>614.29999999999995</v>
      </c>
      <c r="G70" s="77"/>
      <c r="H70" s="77">
        <f>H71</f>
        <v>436.61799999999999</v>
      </c>
      <c r="I70" s="77"/>
    </row>
    <row r="71" spans="1:9" s="9" customFormat="1" ht="25.5" x14ac:dyDescent="0.2">
      <c r="A71" s="49"/>
      <c r="B71" s="29" t="s">
        <v>50</v>
      </c>
      <c r="C71" s="59">
        <v>412</v>
      </c>
      <c r="D71" s="60">
        <v>1700000000</v>
      </c>
      <c r="E71" s="61">
        <v>600</v>
      </c>
      <c r="F71" s="77">
        <f>F72</f>
        <v>614.29999999999995</v>
      </c>
      <c r="G71" s="77"/>
      <c r="H71" s="77">
        <f>H72</f>
        <v>436.61799999999999</v>
      </c>
      <c r="I71" s="77"/>
    </row>
    <row r="72" spans="1:9" s="9" customFormat="1" ht="51" x14ac:dyDescent="0.2">
      <c r="A72" s="49"/>
      <c r="B72" s="62" t="s">
        <v>124</v>
      </c>
      <c r="C72" s="63">
        <v>412</v>
      </c>
      <c r="D72" s="64">
        <v>1700000000</v>
      </c>
      <c r="E72" s="65">
        <v>630</v>
      </c>
      <c r="F72" s="77">
        <v>614.29999999999995</v>
      </c>
      <c r="G72" s="81"/>
      <c r="H72" s="77">
        <v>436.61799999999999</v>
      </c>
      <c r="I72" s="81"/>
    </row>
    <row r="73" spans="1:9" x14ac:dyDescent="0.2">
      <c r="A73" s="49">
        <v>0</v>
      </c>
      <c r="B73" s="56" t="s">
        <v>56</v>
      </c>
      <c r="C73" s="57">
        <v>501</v>
      </c>
      <c r="D73" s="58">
        <v>0</v>
      </c>
      <c r="E73" s="118">
        <v>0</v>
      </c>
      <c r="F73" s="27">
        <f>F74</f>
        <v>477.35300000000001</v>
      </c>
      <c r="G73" s="27">
        <f>G74</f>
        <v>0</v>
      </c>
      <c r="H73" s="27">
        <f>H74</f>
        <v>173.92099999999999</v>
      </c>
      <c r="I73" s="27">
        <f>I74</f>
        <v>0</v>
      </c>
    </row>
    <row r="74" spans="1:9" ht="25.5" x14ac:dyDescent="0.2">
      <c r="A74" s="49">
        <v>0</v>
      </c>
      <c r="B74" s="29" t="s">
        <v>139</v>
      </c>
      <c r="C74" s="59">
        <v>501</v>
      </c>
      <c r="D74" s="60" t="s">
        <v>13</v>
      </c>
      <c r="E74" s="61">
        <v>0</v>
      </c>
      <c r="F74" s="77">
        <f>F75</f>
        <v>477.35300000000001</v>
      </c>
      <c r="G74" s="77">
        <v>0</v>
      </c>
      <c r="H74" s="77">
        <f>H75</f>
        <v>173.92099999999999</v>
      </c>
      <c r="I74" s="77">
        <v>0</v>
      </c>
    </row>
    <row r="75" spans="1:9" ht="25.5" x14ac:dyDescent="0.2">
      <c r="A75" s="49">
        <v>0</v>
      </c>
      <c r="B75" s="29" t="s">
        <v>33</v>
      </c>
      <c r="C75" s="59">
        <v>501</v>
      </c>
      <c r="D75" s="60" t="s">
        <v>13</v>
      </c>
      <c r="E75" s="61">
        <v>200</v>
      </c>
      <c r="F75" s="77">
        <f>F76</f>
        <v>477.35300000000001</v>
      </c>
      <c r="G75" s="77">
        <v>0</v>
      </c>
      <c r="H75" s="77">
        <f>H76</f>
        <v>173.92099999999999</v>
      </c>
      <c r="I75" s="77">
        <v>0</v>
      </c>
    </row>
    <row r="76" spans="1:9" ht="25.5" x14ac:dyDescent="0.2">
      <c r="A76" s="49">
        <v>0</v>
      </c>
      <c r="B76" s="29" t="s">
        <v>34</v>
      </c>
      <c r="C76" s="59">
        <v>501</v>
      </c>
      <c r="D76" s="60" t="s">
        <v>13</v>
      </c>
      <c r="E76" s="61">
        <v>240</v>
      </c>
      <c r="F76" s="77">
        <v>477.35300000000001</v>
      </c>
      <c r="G76" s="77">
        <v>0</v>
      </c>
      <c r="H76" s="77">
        <v>173.92099999999999</v>
      </c>
      <c r="I76" s="77">
        <v>0</v>
      </c>
    </row>
    <row r="77" spans="1:9" s="9" customFormat="1" x14ac:dyDescent="0.2">
      <c r="A77" s="49"/>
      <c r="B77" s="56" t="s">
        <v>94</v>
      </c>
      <c r="C77" s="57">
        <v>503</v>
      </c>
      <c r="D77" s="58"/>
      <c r="E77" s="118"/>
      <c r="F77" s="27">
        <f t="shared" ref="F77:I78" si="8">F78</f>
        <v>1734.7180000000001</v>
      </c>
      <c r="G77" s="27">
        <f t="shared" si="8"/>
        <v>0</v>
      </c>
      <c r="H77" s="27">
        <f t="shared" si="8"/>
        <v>1630.635</v>
      </c>
      <c r="I77" s="27">
        <f t="shared" si="8"/>
        <v>0</v>
      </c>
    </row>
    <row r="78" spans="1:9" s="9" customFormat="1" ht="38.25" x14ac:dyDescent="0.2">
      <c r="A78" s="49"/>
      <c r="B78" s="29" t="s">
        <v>133</v>
      </c>
      <c r="C78" s="59">
        <v>503</v>
      </c>
      <c r="D78" s="60">
        <v>4000000000</v>
      </c>
      <c r="E78" s="61"/>
      <c r="F78" s="77">
        <f t="shared" si="8"/>
        <v>1734.7180000000001</v>
      </c>
      <c r="G78" s="77">
        <f t="shared" si="8"/>
        <v>0</v>
      </c>
      <c r="H78" s="77">
        <f t="shared" si="8"/>
        <v>1630.635</v>
      </c>
      <c r="I78" s="77">
        <f t="shared" si="8"/>
        <v>0</v>
      </c>
    </row>
    <row r="79" spans="1:9" s="9" customFormat="1" ht="25.5" x14ac:dyDescent="0.2">
      <c r="A79" s="49"/>
      <c r="B79" s="29" t="s">
        <v>33</v>
      </c>
      <c r="C79" s="59">
        <v>503</v>
      </c>
      <c r="D79" s="60">
        <v>4000000000</v>
      </c>
      <c r="E79" s="61">
        <v>200</v>
      </c>
      <c r="F79" s="77">
        <f t="shared" ref="F79:I79" si="9">F80</f>
        <v>1734.7180000000001</v>
      </c>
      <c r="G79" s="77">
        <f t="shared" si="9"/>
        <v>0</v>
      </c>
      <c r="H79" s="77">
        <f t="shared" si="9"/>
        <v>1630.635</v>
      </c>
      <c r="I79" s="77">
        <f t="shared" si="9"/>
        <v>0</v>
      </c>
    </row>
    <row r="80" spans="1:9" s="9" customFormat="1" ht="25.5" x14ac:dyDescent="0.2">
      <c r="A80" s="49"/>
      <c r="B80" s="29" t="s">
        <v>34</v>
      </c>
      <c r="C80" s="59">
        <v>503</v>
      </c>
      <c r="D80" s="60">
        <v>4000000000</v>
      </c>
      <c r="E80" s="61">
        <v>240</v>
      </c>
      <c r="F80" s="77">
        <v>1734.7180000000001</v>
      </c>
      <c r="G80" s="77"/>
      <c r="H80" s="77">
        <v>1630.635</v>
      </c>
      <c r="I80" s="77"/>
    </row>
    <row r="81" spans="1:9" s="9" customFormat="1" x14ac:dyDescent="0.2">
      <c r="A81" s="49"/>
      <c r="B81" s="56" t="s">
        <v>135</v>
      </c>
      <c r="C81" s="57">
        <v>605</v>
      </c>
      <c r="D81" s="58"/>
      <c r="E81" s="118"/>
      <c r="F81" s="27">
        <f t="shared" ref="F81:I83" si="10">F82</f>
        <v>315.78899999999999</v>
      </c>
      <c r="G81" s="27">
        <f t="shared" si="10"/>
        <v>300</v>
      </c>
      <c r="H81" s="27">
        <f t="shared" si="10"/>
        <v>0</v>
      </c>
      <c r="I81" s="27">
        <f t="shared" si="10"/>
        <v>0</v>
      </c>
    </row>
    <row r="82" spans="1:9" s="9" customFormat="1" ht="25.5" x14ac:dyDescent="0.2">
      <c r="A82" s="49"/>
      <c r="B82" s="29" t="s">
        <v>139</v>
      </c>
      <c r="C82" s="59">
        <v>605</v>
      </c>
      <c r="D82" s="60">
        <v>200000000</v>
      </c>
      <c r="E82" s="61"/>
      <c r="F82" s="77">
        <f t="shared" si="10"/>
        <v>315.78899999999999</v>
      </c>
      <c r="G82" s="77">
        <f t="shared" si="10"/>
        <v>300</v>
      </c>
      <c r="H82" s="77">
        <f t="shared" si="10"/>
        <v>0</v>
      </c>
      <c r="I82" s="77">
        <f t="shared" si="10"/>
        <v>0</v>
      </c>
    </row>
    <row r="83" spans="1:9" s="9" customFormat="1" ht="25.5" x14ac:dyDescent="0.2">
      <c r="A83" s="49"/>
      <c r="B83" s="29" t="s">
        <v>33</v>
      </c>
      <c r="C83" s="59">
        <v>605</v>
      </c>
      <c r="D83" s="60">
        <v>200000000</v>
      </c>
      <c r="E83" s="61">
        <v>200</v>
      </c>
      <c r="F83" s="77">
        <f t="shared" si="10"/>
        <v>315.78899999999999</v>
      </c>
      <c r="G83" s="77">
        <f t="shared" si="10"/>
        <v>300</v>
      </c>
      <c r="H83" s="77">
        <f t="shared" si="10"/>
        <v>0</v>
      </c>
      <c r="I83" s="77">
        <f t="shared" si="10"/>
        <v>0</v>
      </c>
    </row>
    <row r="84" spans="1:9" s="9" customFormat="1" ht="25.5" x14ac:dyDescent="0.2">
      <c r="A84" s="49"/>
      <c r="B84" s="29" t="s">
        <v>34</v>
      </c>
      <c r="C84" s="59">
        <v>605</v>
      </c>
      <c r="D84" s="60">
        <v>200000000</v>
      </c>
      <c r="E84" s="61">
        <v>240</v>
      </c>
      <c r="F84" s="77">
        <v>315.78899999999999</v>
      </c>
      <c r="G84" s="77">
        <v>300</v>
      </c>
      <c r="H84" s="77"/>
      <c r="I84" s="77"/>
    </row>
    <row r="85" spans="1:9" x14ac:dyDescent="0.2">
      <c r="A85" s="49">
        <v>0</v>
      </c>
      <c r="B85" s="56" t="s">
        <v>90</v>
      </c>
      <c r="C85" s="57">
        <v>707</v>
      </c>
      <c r="D85" s="58">
        <v>0</v>
      </c>
      <c r="E85" s="118">
        <v>0</v>
      </c>
      <c r="F85" s="27">
        <f t="shared" ref="F85:I87" si="11">F86</f>
        <v>3044.9409999999998</v>
      </c>
      <c r="G85" s="27">
        <f t="shared" si="11"/>
        <v>303.40100000000001</v>
      </c>
      <c r="H85" s="27">
        <f t="shared" si="11"/>
        <v>1281.752</v>
      </c>
      <c r="I85" s="27">
        <f t="shared" si="11"/>
        <v>303.40100000000001</v>
      </c>
    </row>
    <row r="86" spans="1:9" ht="38.25" x14ac:dyDescent="0.2">
      <c r="A86" s="49">
        <v>0</v>
      </c>
      <c r="B86" s="29" t="s">
        <v>143</v>
      </c>
      <c r="C86" s="59">
        <v>707</v>
      </c>
      <c r="D86" s="60" t="s">
        <v>18</v>
      </c>
      <c r="E86" s="61">
        <v>0</v>
      </c>
      <c r="F86" s="77">
        <f t="shared" si="11"/>
        <v>3044.9409999999998</v>
      </c>
      <c r="G86" s="77">
        <f t="shared" si="11"/>
        <v>303.40100000000001</v>
      </c>
      <c r="H86" s="77">
        <f t="shared" si="11"/>
        <v>1281.752</v>
      </c>
      <c r="I86" s="77">
        <f t="shared" si="11"/>
        <v>303.40100000000001</v>
      </c>
    </row>
    <row r="87" spans="1:9" ht="25.5" x14ac:dyDescent="0.2">
      <c r="A87" s="49">
        <v>0</v>
      </c>
      <c r="B87" s="29" t="s">
        <v>50</v>
      </c>
      <c r="C87" s="59">
        <v>707</v>
      </c>
      <c r="D87" s="60" t="s">
        <v>18</v>
      </c>
      <c r="E87" s="61">
        <v>600</v>
      </c>
      <c r="F87" s="77">
        <f t="shared" si="11"/>
        <v>3044.9409999999998</v>
      </c>
      <c r="G87" s="77">
        <f t="shared" si="11"/>
        <v>303.40100000000001</v>
      </c>
      <c r="H87" s="77">
        <f t="shared" si="11"/>
        <v>1281.752</v>
      </c>
      <c r="I87" s="77">
        <f t="shared" si="11"/>
        <v>303.40100000000001</v>
      </c>
    </row>
    <row r="88" spans="1:9" x14ac:dyDescent="0.2">
      <c r="A88" s="49">
        <v>0</v>
      </c>
      <c r="B88" s="29" t="s">
        <v>51</v>
      </c>
      <c r="C88" s="59">
        <v>707</v>
      </c>
      <c r="D88" s="60" t="s">
        <v>18</v>
      </c>
      <c r="E88" s="61">
        <v>620</v>
      </c>
      <c r="F88" s="77">
        <v>3044.9409999999998</v>
      </c>
      <c r="G88" s="77">
        <v>303.40100000000001</v>
      </c>
      <c r="H88" s="77">
        <v>1281.752</v>
      </c>
      <c r="I88" s="77">
        <v>303.40100000000001</v>
      </c>
    </row>
    <row r="89" spans="1:9" x14ac:dyDescent="0.2">
      <c r="A89" s="49">
        <v>0</v>
      </c>
      <c r="B89" s="56" t="s">
        <v>59</v>
      </c>
      <c r="C89" s="57">
        <v>801</v>
      </c>
      <c r="D89" s="58">
        <v>0</v>
      </c>
      <c r="E89" s="118">
        <v>0</v>
      </c>
      <c r="F89" s="27">
        <f>F90+F93</f>
        <v>44048.969000000005</v>
      </c>
      <c r="G89" s="27">
        <f>G90+G93</f>
        <v>156.25</v>
      </c>
      <c r="H89" s="27">
        <f>H90+H93</f>
        <v>34363.951000000001</v>
      </c>
      <c r="I89" s="27">
        <f>I90+I93</f>
        <v>156.25</v>
      </c>
    </row>
    <row r="90" spans="1:9" ht="38.25" x14ac:dyDescent="0.2">
      <c r="A90" s="49">
        <v>0</v>
      </c>
      <c r="B90" s="29" t="s">
        <v>143</v>
      </c>
      <c r="C90" s="59">
        <v>801</v>
      </c>
      <c r="D90" s="60" t="s">
        <v>18</v>
      </c>
      <c r="E90" s="61">
        <v>0</v>
      </c>
      <c r="F90" s="77">
        <f t="shared" ref="F90:I91" si="12">F91</f>
        <v>40831.317000000003</v>
      </c>
      <c r="G90" s="77">
        <f t="shared" si="12"/>
        <v>156.25</v>
      </c>
      <c r="H90" s="77">
        <f t="shared" si="12"/>
        <v>31912.562999999998</v>
      </c>
      <c r="I90" s="77">
        <f t="shared" si="12"/>
        <v>156.25</v>
      </c>
    </row>
    <row r="91" spans="1:9" ht="25.5" x14ac:dyDescent="0.2">
      <c r="A91" s="49">
        <v>0</v>
      </c>
      <c r="B91" s="29" t="s">
        <v>50</v>
      </c>
      <c r="C91" s="59">
        <v>801</v>
      </c>
      <c r="D91" s="60" t="s">
        <v>18</v>
      </c>
      <c r="E91" s="61">
        <v>600</v>
      </c>
      <c r="F91" s="77">
        <f t="shared" si="12"/>
        <v>40831.317000000003</v>
      </c>
      <c r="G91" s="77">
        <f t="shared" si="12"/>
        <v>156.25</v>
      </c>
      <c r="H91" s="77">
        <f t="shared" si="12"/>
        <v>31912.562999999998</v>
      </c>
      <c r="I91" s="77">
        <f>I92</f>
        <v>156.25</v>
      </c>
    </row>
    <row r="92" spans="1:9" s="14" customFormat="1" x14ac:dyDescent="0.2">
      <c r="A92" s="49">
        <v>0</v>
      </c>
      <c r="B92" s="29" t="s">
        <v>51</v>
      </c>
      <c r="C92" s="59">
        <v>801</v>
      </c>
      <c r="D92" s="60" t="s">
        <v>18</v>
      </c>
      <c r="E92" s="61">
        <v>620</v>
      </c>
      <c r="F92" s="77">
        <v>40831.317000000003</v>
      </c>
      <c r="G92" s="77">
        <v>156.25</v>
      </c>
      <c r="H92" s="77">
        <v>31912.562999999998</v>
      </c>
      <c r="I92" s="77">
        <v>156.25</v>
      </c>
    </row>
    <row r="93" spans="1:9" s="14" customFormat="1" ht="38.25" x14ac:dyDescent="0.2">
      <c r="A93" s="49"/>
      <c r="B93" s="29" t="s">
        <v>145</v>
      </c>
      <c r="C93" s="59">
        <v>801</v>
      </c>
      <c r="D93" s="60">
        <v>4800000000</v>
      </c>
      <c r="E93" s="61">
        <v>0</v>
      </c>
      <c r="F93" s="77">
        <f>F94</f>
        <v>3217.652</v>
      </c>
      <c r="G93" s="77"/>
      <c r="H93" s="77">
        <f>H94</f>
        <v>2451.3879999999999</v>
      </c>
      <c r="I93" s="77"/>
    </row>
    <row r="94" spans="1:9" s="14" customFormat="1" ht="25.5" x14ac:dyDescent="0.2">
      <c r="A94" s="49"/>
      <c r="B94" s="29" t="s">
        <v>50</v>
      </c>
      <c r="C94" s="59">
        <v>801</v>
      </c>
      <c r="D94" s="60">
        <v>4800000000</v>
      </c>
      <c r="E94" s="61">
        <v>600</v>
      </c>
      <c r="F94" s="77">
        <f>F95</f>
        <v>3217.652</v>
      </c>
      <c r="G94" s="77"/>
      <c r="H94" s="77">
        <f>H95</f>
        <v>2451.3879999999999</v>
      </c>
      <c r="I94" s="77"/>
    </row>
    <row r="95" spans="1:9" s="14" customFormat="1" x14ac:dyDescent="0.2">
      <c r="A95" s="49"/>
      <c r="B95" s="29" t="s">
        <v>51</v>
      </c>
      <c r="C95" s="59">
        <v>801</v>
      </c>
      <c r="D95" s="60">
        <v>4800000000</v>
      </c>
      <c r="E95" s="61">
        <v>620</v>
      </c>
      <c r="F95" s="77">
        <v>3217.652</v>
      </c>
      <c r="G95" s="77"/>
      <c r="H95" s="77">
        <v>2451.3879999999999</v>
      </c>
      <c r="I95" s="77"/>
    </row>
    <row r="96" spans="1:9" x14ac:dyDescent="0.2">
      <c r="A96" s="49"/>
      <c r="B96" s="56" t="s">
        <v>64</v>
      </c>
      <c r="C96" s="57">
        <v>1004</v>
      </c>
      <c r="D96" s="60"/>
      <c r="E96" s="61"/>
      <c r="F96" s="27">
        <f>F97+F100</f>
        <v>15417.045</v>
      </c>
      <c r="G96" s="27">
        <f>G97+G100</f>
        <v>14864.728999999999</v>
      </c>
      <c r="H96" s="27">
        <f>H97+H100</f>
        <v>1335.2850000000001</v>
      </c>
      <c r="I96" s="27">
        <f>I97+I100</f>
        <v>782.96900000000005</v>
      </c>
    </row>
    <row r="97" spans="1:9" ht="38.25" x14ac:dyDescent="0.2">
      <c r="A97" s="49"/>
      <c r="B97" s="29" t="s">
        <v>146</v>
      </c>
      <c r="C97" s="59">
        <v>1004</v>
      </c>
      <c r="D97" s="60" t="s">
        <v>21</v>
      </c>
      <c r="E97" s="61">
        <v>0</v>
      </c>
      <c r="F97" s="77">
        <f>F98</f>
        <v>1335.2850000000001</v>
      </c>
      <c r="G97" s="77">
        <f>G98</f>
        <v>782.96900000000005</v>
      </c>
      <c r="H97" s="77">
        <f>H98</f>
        <v>1335.2850000000001</v>
      </c>
      <c r="I97" s="77">
        <f>I98</f>
        <v>782.96900000000005</v>
      </c>
    </row>
    <row r="98" spans="1:9" x14ac:dyDescent="0.2">
      <c r="A98" s="49"/>
      <c r="B98" s="29" t="s">
        <v>62</v>
      </c>
      <c r="C98" s="59">
        <v>1004</v>
      </c>
      <c r="D98" s="60" t="s">
        <v>21</v>
      </c>
      <c r="E98" s="61">
        <v>300</v>
      </c>
      <c r="F98" s="77">
        <f t="shared" ref="F98:I98" si="13">F99</f>
        <v>1335.2850000000001</v>
      </c>
      <c r="G98" s="77">
        <f t="shared" si="13"/>
        <v>782.96900000000005</v>
      </c>
      <c r="H98" s="77">
        <f t="shared" si="13"/>
        <v>1335.2850000000001</v>
      </c>
      <c r="I98" s="77">
        <f t="shared" si="13"/>
        <v>782.96900000000005</v>
      </c>
    </row>
    <row r="99" spans="1:9" ht="25.5" x14ac:dyDescent="0.2">
      <c r="A99" s="49"/>
      <c r="B99" s="29" t="s">
        <v>63</v>
      </c>
      <c r="C99" s="59">
        <v>1004</v>
      </c>
      <c r="D99" s="60" t="s">
        <v>21</v>
      </c>
      <c r="E99" s="61">
        <v>320</v>
      </c>
      <c r="F99" s="77">
        <v>1335.2850000000001</v>
      </c>
      <c r="G99" s="77">
        <v>782.96900000000005</v>
      </c>
      <c r="H99" s="77">
        <v>1335.2850000000001</v>
      </c>
      <c r="I99" s="77">
        <v>782.96900000000005</v>
      </c>
    </row>
    <row r="100" spans="1:9" ht="25.5" x14ac:dyDescent="0.2">
      <c r="A100" s="49"/>
      <c r="B100" s="29" t="s">
        <v>139</v>
      </c>
      <c r="C100" s="59">
        <v>1004</v>
      </c>
      <c r="D100" s="60">
        <v>200000000</v>
      </c>
      <c r="E100" s="61"/>
      <c r="F100" s="77">
        <f>F101</f>
        <v>14081.76</v>
      </c>
      <c r="G100" s="77">
        <f t="shared" ref="G100:I100" si="14">G101</f>
        <v>14081.76</v>
      </c>
      <c r="H100" s="77">
        <f>H101</f>
        <v>0</v>
      </c>
      <c r="I100" s="77">
        <f t="shared" si="14"/>
        <v>0</v>
      </c>
    </row>
    <row r="101" spans="1:9" ht="25.5" x14ac:dyDescent="0.2">
      <c r="A101" s="49"/>
      <c r="B101" s="29" t="s">
        <v>66</v>
      </c>
      <c r="C101" s="59" t="s">
        <v>89</v>
      </c>
      <c r="D101" s="60">
        <v>200000000</v>
      </c>
      <c r="E101" s="61">
        <v>400</v>
      </c>
      <c r="F101" s="77">
        <f t="shared" ref="F101:I101" si="15">F102</f>
        <v>14081.76</v>
      </c>
      <c r="G101" s="77">
        <f t="shared" si="15"/>
        <v>14081.76</v>
      </c>
      <c r="H101" s="77">
        <f t="shared" si="15"/>
        <v>0</v>
      </c>
      <c r="I101" s="77">
        <f t="shared" si="15"/>
        <v>0</v>
      </c>
    </row>
    <row r="102" spans="1:9" x14ac:dyDescent="0.2">
      <c r="A102" s="49"/>
      <c r="B102" s="29" t="s">
        <v>98</v>
      </c>
      <c r="C102" s="59" t="s">
        <v>89</v>
      </c>
      <c r="D102" s="60">
        <v>200000000</v>
      </c>
      <c r="E102" s="61">
        <v>410</v>
      </c>
      <c r="F102" s="77">
        <v>14081.76</v>
      </c>
      <c r="G102" s="77">
        <v>14081.76</v>
      </c>
      <c r="H102" s="77"/>
      <c r="I102" s="77"/>
    </row>
    <row r="103" spans="1:9" x14ac:dyDescent="0.2">
      <c r="A103" s="117"/>
      <c r="B103" s="56" t="s">
        <v>106</v>
      </c>
      <c r="C103" s="57">
        <v>1006</v>
      </c>
      <c r="D103" s="58"/>
      <c r="E103" s="118"/>
      <c r="F103" s="27">
        <f t="shared" ref="F103:I105" si="16">F104</f>
        <v>849.23</v>
      </c>
      <c r="G103" s="27">
        <f t="shared" si="16"/>
        <v>678.23</v>
      </c>
      <c r="H103" s="27">
        <f t="shared" si="16"/>
        <v>0</v>
      </c>
      <c r="I103" s="27">
        <f t="shared" si="16"/>
        <v>0</v>
      </c>
    </row>
    <row r="104" spans="1:9" ht="38.25" x14ac:dyDescent="0.2">
      <c r="A104" s="49"/>
      <c r="B104" s="29" t="s">
        <v>147</v>
      </c>
      <c r="C104" s="59">
        <v>1006</v>
      </c>
      <c r="D104" s="60">
        <v>4300000000</v>
      </c>
      <c r="E104" s="61"/>
      <c r="F104" s="77">
        <f t="shared" si="16"/>
        <v>849.23</v>
      </c>
      <c r="G104" s="77">
        <f t="shared" si="16"/>
        <v>678.23</v>
      </c>
      <c r="H104" s="77">
        <f t="shared" si="16"/>
        <v>0</v>
      </c>
      <c r="I104" s="77">
        <f t="shared" si="16"/>
        <v>0</v>
      </c>
    </row>
    <row r="105" spans="1:9" ht="25.5" x14ac:dyDescent="0.2">
      <c r="A105" s="49"/>
      <c r="B105" s="29" t="s">
        <v>50</v>
      </c>
      <c r="C105" s="59">
        <v>1006</v>
      </c>
      <c r="D105" s="60">
        <v>4300000000</v>
      </c>
      <c r="E105" s="61">
        <v>600</v>
      </c>
      <c r="F105" s="77">
        <f t="shared" si="16"/>
        <v>849.23</v>
      </c>
      <c r="G105" s="77">
        <f t="shared" si="16"/>
        <v>678.23</v>
      </c>
      <c r="H105" s="77">
        <f t="shared" si="16"/>
        <v>0</v>
      </c>
      <c r="I105" s="77">
        <f t="shared" si="16"/>
        <v>0</v>
      </c>
    </row>
    <row r="106" spans="1:9" x14ac:dyDescent="0.2">
      <c r="A106" s="49"/>
      <c r="B106" s="29" t="s">
        <v>51</v>
      </c>
      <c r="C106" s="59">
        <v>1006</v>
      </c>
      <c r="D106" s="60">
        <v>4300000000</v>
      </c>
      <c r="E106" s="61">
        <v>620</v>
      </c>
      <c r="F106" s="77">
        <v>849.23</v>
      </c>
      <c r="G106" s="77">
        <v>678.23</v>
      </c>
      <c r="H106" s="77"/>
      <c r="I106" s="77"/>
    </row>
    <row r="107" spans="1:9" x14ac:dyDescent="0.2">
      <c r="A107" s="49">
        <v>0</v>
      </c>
      <c r="B107" s="56" t="s">
        <v>70</v>
      </c>
      <c r="C107" s="57">
        <v>1101</v>
      </c>
      <c r="D107" s="58"/>
      <c r="E107" s="118">
        <v>0</v>
      </c>
      <c r="F107" s="27">
        <f>F108+F111</f>
        <v>5799.9160000000002</v>
      </c>
      <c r="G107" s="27">
        <f>G108+G111</f>
        <v>900</v>
      </c>
      <c r="H107" s="27">
        <f>H108+H111</f>
        <v>2654.3009999999999</v>
      </c>
      <c r="I107" s="27">
        <f>I108+I111</f>
        <v>0</v>
      </c>
    </row>
    <row r="108" spans="1:9" ht="38.25" x14ac:dyDescent="0.2">
      <c r="A108" s="49">
        <v>0</v>
      </c>
      <c r="B108" s="29" t="s">
        <v>143</v>
      </c>
      <c r="C108" s="59">
        <v>1101</v>
      </c>
      <c r="D108" s="60" t="s">
        <v>18</v>
      </c>
      <c r="E108" s="61">
        <v>0</v>
      </c>
      <c r="F108" s="77">
        <f>F109</f>
        <v>1845.8579999999999</v>
      </c>
      <c r="G108" s="77">
        <f>G109</f>
        <v>0</v>
      </c>
      <c r="H108" s="77">
        <f>H109</f>
        <v>1016.561</v>
      </c>
      <c r="I108" s="77">
        <f>I109</f>
        <v>0</v>
      </c>
    </row>
    <row r="109" spans="1:9" ht="25.5" x14ac:dyDescent="0.2">
      <c r="A109" s="49">
        <v>0</v>
      </c>
      <c r="B109" s="29" t="s">
        <v>50</v>
      </c>
      <c r="C109" s="59">
        <v>1101</v>
      </c>
      <c r="D109" s="60">
        <v>500000000</v>
      </c>
      <c r="E109" s="61">
        <v>600</v>
      </c>
      <c r="F109" s="77">
        <f>F110</f>
        <v>1845.8579999999999</v>
      </c>
      <c r="G109" s="77">
        <v>0</v>
      </c>
      <c r="H109" s="77">
        <f>H110</f>
        <v>1016.561</v>
      </c>
      <c r="I109" s="77">
        <v>0</v>
      </c>
    </row>
    <row r="110" spans="1:9" x14ac:dyDescent="0.2">
      <c r="A110" s="49">
        <v>0</v>
      </c>
      <c r="B110" s="29" t="s">
        <v>51</v>
      </c>
      <c r="C110" s="59">
        <v>1101</v>
      </c>
      <c r="D110" s="60">
        <v>500000000</v>
      </c>
      <c r="E110" s="61">
        <v>620</v>
      </c>
      <c r="F110" s="77">
        <v>1845.8579999999999</v>
      </c>
      <c r="G110" s="77">
        <v>0</v>
      </c>
      <c r="H110" s="77">
        <v>1016.561</v>
      </c>
      <c r="I110" s="77">
        <v>0</v>
      </c>
    </row>
    <row r="111" spans="1:9" ht="38.25" x14ac:dyDescent="0.2">
      <c r="A111" s="49"/>
      <c r="B111" s="29" t="s">
        <v>144</v>
      </c>
      <c r="C111" s="59">
        <v>1101</v>
      </c>
      <c r="D111" s="60">
        <v>4700000000</v>
      </c>
      <c r="E111" s="61"/>
      <c r="F111" s="77">
        <f t="shared" ref="F111:I112" si="17">F112</f>
        <v>3954.058</v>
      </c>
      <c r="G111" s="77">
        <f t="shared" si="17"/>
        <v>900</v>
      </c>
      <c r="H111" s="77">
        <f t="shared" si="17"/>
        <v>1637.74</v>
      </c>
      <c r="I111" s="77">
        <f t="shared" si="17"/>
        <v>0</v>
      </c>
    </row>
    <row r="112" spans="1:9" ht="25.5" x14ac:dyDescent="0.2">
      <c r="A112" s="49"/>
      <c r="B112" s="29" t="s">
        <v>50</v>
      </c>
      <c r="C112" s="59">
        <v>1101</v>
      </c>
      <c r="D112" s="60">
        <v>4700000000</v>
      </c>
      <c r="E112" s="61">
        <v>600</v>
      </c>
      <c r="F112" s="77">
        <f t="shared" si="17"/>
        <v>3954.058</v>
      </c>
      <c r="G112" s="77">
        <f t="shared" si="17"/>
        <v>900</v>
      </c>
      <c r="H112" s="77">
        <f t="shared" si="17"/>
        <v>1637.74</v>
      </c>
      <c r="I112" s="77">
        <f t="shared" si="17"/>
        <v>0</v>
      </c>
    </row>
    <row r="113" spans="1:9" x14ac:dyDescent="0.2">
      <c r="A113" s="49"/>
      <c r="B113" s="29" t="s">
        <v>51</v>
      </c>
      <c r="C113" s="59">
        <v>1101</v>
      </c>
      <c r="D113" s="60">
        <v>4700000000</v>
      </c>
      <c r="E113" s="61">
        <v>620</v>
      </c>
      <c r="F113" s="77">
        <v>3954.058</v>
      </c>
      <c r="G113" s="77">
        <v>900</v>
      </c>
      <c r="H113" s="77">
        <v>1637.74</v>
      </c>
      <c r="I113" s="77"/>
    </row>
    <row r="114" spans="1:9" s="15" customFormat="1" ht="25.5" x14ac:dyDescent="0.2">
      <c r="A114" s="117">
        <v>939</v>
      </c>
      <c r="B114" s="56" t="s">
        <v>123</v>
      </c>
      <c r="C114" s="57"/>
      <c r="D114" s="58"/>
      <c r="E114" s="118">
        <v>0</v>
      </c>
      <c r="F114" s="27">
        <f>F115+F119+F137+F142+F146+F172+F193+F185+F197+F201+F208+F215+F223+F227+F231+F219</f>
        <v>277815.87199999997</v>
      </c>
      <c r="G114" s="27">
        <f>G115+G119+G137+G142+G146+G172+G193+G185+G197+G201+G208+G215+G223+G227+G231+G219</f>
        <v>166013.45299999998</v>
      </c>
      <c r="H114" s="27">
        <f>H115+H119+H137+H142+H146+H172+H193+H185+H197+H201+H208+H215+H223+H227+H231+H219</f>
        <v>118233.25100000002</v>
      </c>
      <c r="I114" s="27">
        <f>I115+I119+I137+I142+I146+I172+I193+I185+I197+I201+I208+I215+I223+I227+I231+I219</f>
        <v>46172.497000000003</v>
      </c>
    </row>
    <row r="115" spans="1:9" ht="25.5" x14ac:dyDescent="0.2">
      <c r="A115" s="49">
        <v>0</v>
      </c>
      <c r="B115" s="56" t="s">
        <v>71</v>
      </c>
      <c r="C115" s="57">
        <v>102</v>
      </c>
      <c r="D115" s="58"/>
      <c r="E115" s="118"/>
      <c r="F115" s="27">
        <f t="shared" ref="F115:I117" si="18">F116</f>
        <v>3384.0329999999999</v>
      </c>
      <c r="G115" s="27">
        <f t="shared" si="18"/>
        <v>0</v>
      </c>
      <c r="H115" s="27">
        <f t="shared" si="18"/>
        <v>2317.3470000000002</v>
      </c>
      <c r="I115" s="27">
        <f t="shared" si="18"/>
        <v>0</v>
      </c>
    </row>
    <row r="116" spans="1:9" ht="51" x14ac:dyDescent="0.2">
      <c r="A116" s="49">
        <v>0</v>
      </c>
      <c r="B116" s="29" t="s">
        <v>148</v>
      </c>
      <c r="C116" s="59">
        <v>102</v>
      </c>
      <c r="D116" s="60">
        <v>1800000000</v>
      </c>
      <c r="E116" s="61"/>
      <c r="F116" s="77">
        <f>F117</f>
        <v>3384.0329999999999</v>
      </c>
      <c r="G116" s="77">
        <f t="shared" si="18"/>
        <v>0</v>
      </c>
      <c r="H116" s="77">
        <f t="shared" si="18"/>
        <v>2317.3470000000002</v>
      </c>
      <c r="I116" s="77">
        <f t="shared" si="18"/>
        <v>0</v>
      </c>
    </row>
    <row r="117" spans="1:9" ht="51" x14ac:dyDescent="0.2">
      <c r="A117" s="49">
        <v>0</v>
      </c>
      <c r="B117" s="29" t="s">
        <v>31</v>
      </c>
      <c r="C117" s="59">
        <v>102</v>
      </c>
      <c r="D117" s="60">
        <v>1800000000</v>
      </c>
      <c r="E117" s="61">
        <v>100</v>
      </c>
      <c r="F117" s="77">
        <f t="shared" si="18"/>
        <v>3384.0329999999999</v>
      </c>
      <c r="G117" s="77">
        <f t="shared" si="18"/>
        <v>0</v>
      </c>
      <c r="H117" s="77">
        <f t="shared" si="18"/>
        <v>2317.3470000000002</v>
      </c>
      <c r="I117" s="77">
        <f t="shared" si="18"/>
        <v>0</v>
      </c>
    </row>
    <row r="118" spans="1:9" ht="25.5" x14ac:dyDescent="0.2">
      <c r="A118" s="49">
        <v>0</v>
      </c>
      <c r="B118" s="29" t="s">
        <v>32</v>
      </c>
      <c r="C118" s="59">
        <v>102</v>
      </c>
      <c r="D118" s="60">
        <v>1800000000</v>
      </c>
      <c r="E118" s="61">
        <v>120</v>
      </c>
      <c r="F118" s="77">
        <v>3384.0329999999999</v>
      </c>
      <c r="G118" s="77"/>
      <c r="H118" s="77">
        <v>2317.3470000000002</v>
      </c>
      <c r="I118" s="77"/>
    </row>
    <row r="119" spans="1:9" ht="38.25" x14ac:dyDescent="0.2">
      <c r="A119" s="49">
        <v>0</v>
      </c>
      <c r="B119" s="56" t="s">
        <v>30</v>
      </c>
      <c r="C119" s="57">
        <v>104</v>
      </c>
      <c r="D119" s="58">
        <v>0</v>
      </c>
      <c r="E119" s="118">
        <v>0</v>
      </c>
      <c r="F119" s="27">
        <f>F120+F125+F132</f>
        <v>21938.657999999999</v>
      </c>
      <c r="G119" s="27">
        <f>G120+G126+G132</f>
        <v>837.51099999999997</v>
      </c>
      <c r="H119" s="27">
        <f>H120+H125+H132</f>
        <v>16810.054</v>
      </c>
      <c r="I119" s="27">
        <f>I120+I126+I132</f>
        <v>623.98199999999997</v>
      </c>
    </row>
    <row r="120" spans="1:9" ht="38.25" x14ac:dyDescent="0.2">
      <c r="A120" s="49">
        <v>0</v>
      </c>
      <c r="B120" s="29" t="s">
        <v>132</v>
      </c>
      <c r="C120" s="59">
        <v>104</v>
      </c>
      <c r="D120" s="60" t="s">
        <v>23</v>
      </c>
      <c r="E120" s="61">
        <v>0</v>
      </c>
      <c r="F120" s="77">
        <f>F121+F123</f>
        <v>235.07</v>
      </c>
      <c r="G120" s="77">
        <f>G121+G123</f>
        <v>235.07</v>
      </c>
      <c r="H120" s="77">
        <f>H121+H123</f>
        <v>176.304</v>
      </c>
      <c r="I120" s="77">
        <f>I121+I123</f>
        <v>176.304</v>
      </c>
    </row>
    <row r="121" spans="1:9" ht="51" x14ac:dyDescent="0.2">
      <c r="A121" s="49">
        <v>0</v>
      </c>
      <c r="B121" s="29" t="s">
        <v>31</v>
      </c>
      <c r="C121" s="59">
        <v>104</v>
      </c>
      <c r="D121" s="60" t="s">
        <v>23</v>
      </c>
      <c r="E121" s="61">
        <v>100</v>
      </c>
      <c r="F121" s="77">
        <f>F122</f>
        <v>205.078</v>
      </c>
      <c r="G121" s="77">
        <f>G122</f>
        <v>205.078</v>
      </c>
      <c r="H121" s="77">
        <f>H122</f>
        <v>159.66</v>
      </c>
      <c r="I121" s="77">
        <f>I122</f>
        <v>159.66</v>
      </c>
    </row>
    <row r="122" spans="1:9" ht="25.5" x14ac:dyDescent="0.2">
      <c r="A122" s="49">
        <v>0</v>
      </c>
      <c r="B122" s="29" t="s">
        <v>32</v>
      </c>
      <c r="C122" s="59">
        <v>104</v>
      </c>
      <c r="D122" s="60" t="s">
        <v>23</v>
      </c>
      <c r="E122" s="61">
        <v>120</v>
      </c>
      <c r="F122" s="77">
        <v>205.078</v>
      </c>
      <c r="G122" s="77">
        <v>205.078</v>
      </c>
      <c r="H122" s="77">
        <v>159.66</v>
      </c>
      <c r="I122" s="77">
        <v>159.66</v>
      </c>
    </row>
    <row r="123" spans="1:9" ht="25.5" x14ac:dyDescent="0.2">
      <c r="A123" s="49">
        <v>0</v>
      </c>
      <c r="B123" s="29" t="s">
        <v>33</v>
      </c>
      <c r="C123" s="59">
        <v>104</v>
      </c>
      <c r="D123" s="60" t="s">
        <v>23</v>
      </c>
      <c r="E123" s="61">
        <v>200</v>
      </c>
      <c r="F123" s="77">
        <f>F124</f>
        <v>29.992000000000001</v>
      </c>
      <c r="G123" s="77">
        <f>G124</f>
        <v>29.992000000000001</v>
      </c>
      <c r="H123" s="77">
        <f>H124</f>
        <v>16.643999999999998</v>
      </c>
      <c r="I123" s="77">
        <f>I124</f>
        <v>16.643999999999998</v>
      </c>
    </row>
    <row r="124" spans="1:9" ht="25.5" x14ac:dyDescent="0.2">
      <c r="A124" s="49">
        <v>0</v>
      </c>
      <c r="B124" s="29" t="s">
        <v>34</v>
      </c>
      <c r="C124" s="59">
        <v>104</v>
      </c>
      <c r="D124" s="60" t="s">
        <v>23</v>
      </c>
      <c r="E124" s="61">
        <v>240</v>
      </c>
      <c r="F124" s="77">
        <v>29.992000000000001</v>
      </c>
      <c r="G124" s="77">
        <v>29.992000000000001</v>
      </c>
      <c r="H124" s="77">
        <v>16.643999999999998</v>
      </c>
      <c r="I124" s="77">
        <v>16.643999999999998</v>
      </c>
    </row>
    <row r="125" spans="1:9" ht="51" x14ac:dyDescent="0.2">
      <c r="A125" s="49"/>
      <c r="B125" s="29" t="s">
        <v>148</v>
      </c>
      <c r="C125" s="59">
        <v>104</v>
      </c>
      <c r="D125" s="60">
        <v>1800000000</v>
      </c>
      <c r="E125" s="61"/>
      <c r="F125" s="77">
        <f>F126+F128+F130</f>
        <v>21101.147000000001</v>
      </c>
      <c r="G125" s="77">
        <f t="shared" ref="G125:I125" si="19">G126+G128+G130</f>
        <v>0</v>
      </c>
      <c r="H125" s="77">
        <f>H126+H128+H130</f>
        <v>16186.072</v>
      </c>
      <c r="I125" s="77">
        <f t="shared" si="19"/>
        <v>0</v>
      </c>
    </row>
    <row r="126" spans="1:9" ht="51" x14ac:dyDescent="0.2">
      <c r="A126" s="49">
        <v>0</v>
      </c>
      <c r="B126" s="29" t="s">
        <v>31</v>
      </c>
      <c r="C126" s="59">
        <v>104</v>
      </c>
      <c r="D126" s="60">
        <v>1800000000</v>
      </c>
      <c r="E126" s="61">
        <v>100</v>
      </c>
      <c r="F126" s="77">
        <f>F127</f>
        <v>18896.097000000002</v>
      </c>
      <c r="G126" s="77">
        <f>G127</f>
        <v>0</v>
      </c>
      <c r="H126" s="77">
        <f>H127</f>
        <v>14784.991</v>
      </c>
      <c r="I126" s="77">
        <f>I127</f>
        <v>0</v>
      </c>
    </row>
    <row r="127" spans="1:9" ht="25.5" x14ac:dyDescent="0.2">
      <c r="A127" s="49">
        <v>0</v>
      </c>
      <c r="B127" s="29" t="s">
        <v>32</v>
      </c>
      <c r="C127" s="59">
        <v>104</v>
      </c>
      <c r="D127" s="60">
        <v>1800000000</v>
      </c>
      <c r="E127" s="61">
        <v>120</v>
      </c>
      <c r="F127" s="77">
        <v>18896.097000000002</v>
      </c>
      <c r="G127" s="77"/>
      <c r="H127" s="77">
        <v>14784.991</v>
      </c>
      <c r="I127" s="77"/>
    </row>
    <row r="128" spans="1:9" ht="25.5" x14ac:dyDescent="0.2">
      <c r="A128" s="49">
        <v>0</v>
      </c>
      <c r="B128" s="29" t="s">
        <v>33</v>
      </c>
      <c r="C128" s="59">
        <v>104</v>
      </c>
      <c r="D128" s="60">
        <v>1800000000</v>
      </c>
      <c r="E128" s="61">
        <v>200</v>
      </c>
      <c r="F128" s="77">
        <f>F129</f>
        <v>1974.394</v>
      </c>
      <c r="G128" s="77">
        <v>0</v>
      </c>
      <c r="H128" s="77">
        <f>H129</f>
        <v>1224.116</v>
      </c>
      <c r="I128" s="77">
        <v>0</v>
      </c>
    </row>
    <row r="129" spans="1:9" ht="25.5" x14ac:dyDescent="0.2">
      <c r="A129" s="49">
        <v>0</v>
      </c>
      <c r="B129" s="29" t="s">
        <v>34</v>
      </c>
      <c r="C129" s="59">
        <v>104</v>
      </c>
      <c r="D129" s="60">
        <v>1800000000</v>
      </c>
      <c r="E129" s="61">
        <v>240</v>
      </c>
      <c r="F129" s="77">
        <v>1974.394</v>
      </c>
      <c r="G129" s="77">
        <v>0</v>
      </c>
      <c r="H129" s="77">
        <v>1224.116</v>
      </c>
      <c r="I129" s="77">
        <v>0</v>
      </c>
    </row>
    <row r="130" spans="1:9" x14ac:dyDescent="0.2">
      <c r="A130" s="49">
        <v>0</v>
      </c>
      <c r="B130" s="29" t="s">
        <v>35</v>
      </c>
      <c r="C130" s="59">
        <v>104</v>
      </c>
      <c r="D130" s="60">
        <v>1800000000</v>
      </c>
      <c r="E130" s="61">
        <v>800</v>
      </c>
      <c r="F130" s="77">
        <f>F131</f>
        <v>230.65600000000001</v>
      </c>
      <c r="G130" s="77">
        <v>0</v>
      </c>
      <c r="H130" s="77">
        <f>H131</f>
        <v>176.965</v>
      </c>
      <c r="I130" s="77">
        <v>0</v>
      </c>
    </row>
    <row r="131" spans="1:9" x14ac:dyDescent="0.2">
      <c r="A131" s="49">
        <v>0</v>
      </c>
      <c r="B131" s="29" t="s">
        <v>36</v>
      </c>
      <c r="C131" s="59">
        <v>104</v>
      </c>
      <c r="D131" s="60">
        <v>1800000000</v>
      </c>
      <c r="E131" s="61">
        <v>850</v>
      </c>
      <c r="F131" s="77">
        <v>230.65600000000001</v>
      </c>
      <c r="G131" s="77">
        <v>0</v>
      </c>
      <c r="H131" s="77">
        <v>176.965</v>
      </c>
      <c r="I131" s="77">
        <v>0</v>
      </c>
    </row>
    <row r="132" spans="1:9" ht="38.25" x14ac:dyDescent="0.2">
      <c r="A132" s="49"/>
      <c r="B132" s="29" t="s">
        <v>149</v>
      </c>
      <c r="C132" s="59">
        <v>104</v>
      </c>
      <c r="D132" s="60">
        <v>1900000000</v>
      </c>
      <c r="E132" s="61"/>
      <c r="F132" s="77">
        <f>F133+F135</f>
        <v>602.44100000000003</v>
      </c>
      <c r="G132" s="77">
        <f>G133+G135</f>
        <v>602.44100000000003</v>
      </c>
      <c r="H132" s="77">
        <f>H133+H135</f>
        <v>447.678</v>
      </c>
      <c r="I132" s="77">
        <f>I133+I135</f>
        <v>447.678</v>
      </c>
    </row>
    <row r="133" spans="1:9" ht="51" x14ac:dyDescent="0.2">
      <c r="A133" s="49"/>
      <c r="B133" s="29" t="s">
        <v>31</v>
      </c>
      <c r="C133" s="59">
        <v>104</v>
      </c>
      <c r="D133" s="60">
        <v>1900000000</v>
      </c>
      <c r="E133" s="61">
        <v>100</v>
      </c>
      <c r="F133" s="77">
        <f>F134</f>
        <v>537.89400000000001</v>
      </c>
      <c r="G133" s="77">
        <f>G134</f>
        <v>537.89400000000001</v>
      </c>
      <c r="H133" s="77">
        <f>H134</f>
        <v>421.10899999999998</v>
      </c>
      <c r="I133" s="77">
        <f>I134</f>
        <v>421.10899999999998</v>
      </c>
    </row>
    <row r="134" spans="1:9" ht="25.5" x14ac:dyDescent="0.2">
      <c r="A134" s="49"/>
      <c r="B134" s="29" t="s">
        <v>32</v>
      </c>
      <c r="C134" s="59">
        <v>104</v>
      </c>
      <c r="D134" s="60">
        <v>1900000000</v>
      </c>
      <c r="E134" s="61">
        <v>120</v>
      </c>
      <c r="F134" s="77">
        <v>537.89400000000001</v>
      </c>
      <c r="G134" s="77">
        <v>537.89400000000001</v>
      </c>
      <c r="H134" s="77">
        <v>421.10899999999998</v>
      </c>
      <c r="I134" s="77">
        <v>421.10899999999998</v>
      </c>
    </row>
    <row r="135" spans="1:9" ht="25.5" x14ac:dyDescent="0.2">
      <c r="A135" s="49"/>
      <c r="B135" s="29" t="s">
        <v>33</v>
      </c>
      <c r="C135" s="59">
        <v>104</v>
      </c>
      <c r="D135" s="60">
        <v>1900000000</v>
      </c>
      <c r="E135" s="61">
        <v>200</v>
      </c>
      <c r="F135" s="77">
        <f>F136</f>
        <v>64.546999999999997</v>
      </c>
      <c r="G135" s="77">
        <f>G136</f>
        <v>64.546999999999997</v>
      </c>
      <c r="H135" s="77">
        <f>H136</f>
        <v>26.568999999999999</v>
      </c>
      <c r="I135" s="77">
        <f>I136</f>
        <v>26.568999999999999</v>
      </c>
    </row>
    <row r="136" spans="1:9" ht="25.5" x14ac:dyDescent="0.2">
      <c r="A136" s="49"/>
      <c r="B136" s="29" t="s">
        <v>34</v>
      </c>
      <c r="C136" s="59">
        <v>104</v>
      </c>
      <c r="D136" s="60">
        <v>1900000000</v>
      </c>
      <c r="E136" s="61">
        <v>240</v>
      </c>
      <c r="F136" s="77">
        <v>64.546999999999997</v>
      </c>
      <c r="G136" s="77">
        <v>64.546999999999997</v>
      </c>
      <c r="H136" s="77">
        <v>26.568999999999999</v>
      </c>
      <c r="I136" s="77">
        <v>26.568999999999999</v>
      </c>
    </row>
    <row r="137" spans="1:9" x14ac:dyDescent="0.2">
      <c r="A137" s="49"/>
      <c r="B137" s="66" t="s">
        <v>117</v>
      </c>
      <c r="C137" s="57">
        <v>105</v>
      </c>
      <c r="D137" s="58"/>
      <c r="E137" s="118"/>
      <c r="F137" s="27">
        <f>F138</f>
        <v>5.5140000000000002</v>
      </c>
      <c r="G137" s="27">
        <f t="shared" ref="F137:I140" si="20">G138</f>
        <v>5.5140000000000002</v>
      </c>
      <c r="H137" s="27">
        <f t="shared" si="20"/>
        <v>0</v>
      </c>
      <c r="I137" s="27">
        <f t="shared" si="20"/>
        <v>0</v>
      </c>
    </row>
    <row r="138" spans="1:9" ht="51" x14ac:dyDescent="0.2">
      <c r="A138" s="49"/>
      <c r="B138" s="29" t="s">
        <v>148</v>
      </c>
      <c r="C138" s="59">
        <v>105</v>
      </c>
      <c r="D138" s="60">
        <v>1800000000</v>
      </c>
      <c r="E138" s="61"/>
      <c r="F138" s="77">
        <f>F139</f>
        <v>5.5140000000000002</v>
      </c>
      <c r="G138" s="77">
        <f>G139</f>
        <v>5.5140000000000002</v>
      </c>
      <c r="H138" s="77">
        <f>H139</f>
        <v>0</v>
      </c>
      <c r="I138" s="77">
        <f>I139</f>
        <v>0</v>
      </c>
    </row>
    <row r="139" spans="1:9" ht="63.75" x14ac:dyDescent="0.2">
      <c r="A139" s="49"/>
      <c r="B139" s="67" t="s">
        <v>115</v>
      </c>
      <c r="C139" s="59">
        <v>105</v>
      </c>
      <c r="D139" s="60">
        <v>1800000000</v>
      </c>
      <c r="E139" s="61"/>
      <c r="F139" s="77">
        <f t="shared" si="20"/>
        <v>5.5140000000000002</v>
      </c>
      <c r="G139" s="77">
        <f t="shared" si="20"/>
        <v>5.5140000000000002</v>
      </c>
      <c r="H139" s="77">
        <f t="shared" si="20"/>
        <v>0</v>
      </c>
      <c r="I139" s="77">
        <f t="shared" si="20"/>
        <v>0</v>
      </c>
    </row>
    <row r="140" spans="1:9" ht="25.5" x14ac:dyDescent="0.2">
      <c r="A140" s="49"/>
      <c r="B140" s="67" t="s">
        <v>50</v>
      </c>
      <c r="C140" s="59">
        <v>105</v>
      </c>
      <c r="D140" s="60">
        <v>1800000000</v>
      </c>
      <c r="E140" s="61">
        <v>600</v>
      </c>
      <c r="F140" s="77">
        <f t="shared" si="20"/>
        <v>5.5140000000000002</v>
      </c>
      <c r="G140" s="77">
        <f t="shared" si="20"/>
        <v>5.5140000000000002</v>
      </c>
      <c r="H140" s="77">
        <f t="shared" si="20"/>
        <v>0</v>
      </c>
      <c r="I140" s="77">
        <f t="shared" si="20"/>
        <v>0</v>
      </c>
    </row>
    <row r="141" spans="1:9" x14ac:dyDescent="0.2">
      <c r="A141" s="49"/>
      <c r="B141" s="67" t="s">
        <v>51</v>
      </c>
      <c r="C141" s="59">
        <v>105</v>
      </c>
      <c r="D141" s="60">
        <v>1800000000</v>
      </c>
      <c r="E141" s="61">
        <v>620</v>
      </c>
      <c r="F141" s="77">
        <v>5.5140000000000002</v>
      </c>
      <c r="G141" s="77">
        <v>5.5140000000000002</v>
      </c>
      <c r="H141" s="77"/>
      <c r="I141" s="77"/>
    </row>
    <row r="142" spans="1:9" x14ac:dyDescent="0.2">
      <c r="A142" s="49">
        <v>0</v>
      </c>
      <c r="B142" s="56" t="s">
        <v>72</v>
      </c>
      <c r="C142" s="57">
        <v>111</v>
      </c>
      <c r="D142" s="58">
        <v>0</v>
      </c>
      <c r="E142" s="118">
        <v>0</v>
      </c>
      <c r="F142" s="27">
        <f>F143</f>
        <v>100</v>
      </c>
      <c r="G142" s="27">
        <v>0</v>
      </c>
      <c r="H142" s="27">
        <f>H143</f>
        <v>0</v>
      </c>
      <c r="I142" s="27">
        <v>0</v>
      </c>
    </row>
    <row r="143" spans="1:9" ht="51" x14ac:dyDescent="0.2">
      <c r="A143" s="49">
        <v>0</v>
      </c>
      <c r="B143" s="29" t="s">
        <v>161</v>
      </c>
      <c r="C143" s="59">
        <v>111</v>
      </c>
      <c r="D143" s="60">
        <v>1300000000</v>
      </c>
      <c r="E143" s="61">
        <v>0</v>
      </c>
      <c r="F143" s="77">
        <f>F144</f>
        <v>100</v>
      </c>
      <c r="G143" s="77">
        <v>0</v>
      </c>
      <c r="H143" s="77">
        <f>H144</f>
        <v>0</v>
      </c>
      <c r="I143" s="77">
        <v>0</v>
      </c>
    </row>
    <row r="144" spans="1:9" x14ac:dyDescent="0.2">
      <c r="A144" s="49">
        <v>0</v>
      </c>
      <c r="B144" s="29" t="s">
        <v>35</v>
      </c>
      <c r="C144" s="59">
        <v>111</v>
      </c>
      <c r="D144" s="60">
        <v>1300000000</v>
      </c>
      <c r="E144" s="61">
        <v>800</v>
      </c>
      <c r="F144" s="77">
        <f>F145</f>
        <v>100</v>
      </c>
      <c r="G144" s="77">
        <v>0</v>
      </c>
      <c r="H144" s="77">
        <f>H145</f>
        <v>0</v>
      </c>
      <c r="I144" s="77">
        <v>0</v>
      </c>
    </row>
    <row r="145" spans="1:9" s="14" customFormat="1" x14ac:dyDescent="0.2">
      <c r="A145" s="49"/>
      <c r="B145" s="29" t="s">
        <v>73</v>
      </c>
      <c r="C145" s="59">
        <v>111</v>
      </c>
      <c r="D145" s="60">
        <v>1300000000</v>
      </c>
      <c r="E145" s="61">
        <v>870</v>
      </c>
      <c r="F145" s="77">
        <v>100</v>
      </c>
      <c r="G145" s="77"/>
      <c r="H145" s="77"/>
      <c r="I145" s="77"/>
    </row>
    <row r="146" spans="1:9" x14ac:dyDescent="0.2">
      <c r="A146" s="49">
        <v>0</v>
      </c>
      <c r="B146" s="56" t="s">
        <v>49</v>
      </c>
      <c r="C146" s="57">
        <v>113</v>
      </c>
      <c r="D146" s="58">
        <v>0</v>
      </c>
      <c r="E146" s="118">
        <v>0</v>
      </c>
      <c r="F146" s="27">
        <f>F150+F159+F162+F168+F147</f>
        <v>17316.352999999999</v>
      </c>
      <c r="G146" s="27">
        <f t="shared" ref="G146:I146" si="21">G150+G159+G162+G168+G147</f>
        <v>4505.2349999999997</v>
      </c>
      <c r="H146" s="27">
        <f t="shared" si="21"/>
        <v>11129.187999999998</v>
      </c>
      <c r="I146" s="27">
        <f t="shared" si="21"/>
        <v>3119.7939999999999</v>
      </c>
    </row>
    <row r="147" spans="1:9" s="76" customFormat="1" ht="38.25" x14ac:dyDescent="0.2">
      <c r="A147" s="49"/>
      <c r="B147" s="29" t="s">
        <v>132</v>
      </c>
      <c r="C147" s="59">
        <v>113</v>
      </c>
      <c r="D147" s="60">
        <v>1200000000</v>
      </c>
      <c r="E147" s="61"/>
      <c r="F147" s="77">
        <f>F148</f>
        <v>20</v>
      </c>
      <c r="G147" s="77"/>
      <c r="H147" s="77">
        <f>H148</f>
        <v>0</v>
      </c>
      <c r="I147" s="77"/>
    </row>
    <row r="148" spans="1:9" s="76" customFormat="1" ht="25.5" x14ac:dyDescent="0.2">
      <c r="A148" s="49"/>
      <c r="B148" s="29" t="s">
        <v>50</v>
      </c>
      <c r="C148" s="59">
        <v>113</v>
      </c>
      <c r="D148" s="60">
        <v>1200000000</v>
      </c>
      <c r="E148" s="61">
        <v>600</v>
      </c>
      <c r="F148" s="77">
        <f>F149</f>
        <v>20</v>
      </c>
      <c r="G148" s="77"/>
      <c r="H148" s="77">
        <f>H149</f>
        <v>0</v>
      </c>
      <c r="I148" s="77"/>
    </row>
    <row r="149" spans="1:9" s="76" customFormat="1" x14ac:dyDescent="0.2">
      <c r="A149" s="49"/>
      <c r="B149" s="29" t="s">
        <v>167</v>
      </c>
      <c r="C149" s="59">
        <v>113</v>
      </c>
      <c r="D149" s="60">
        <v>1200000000</v>
      </c>
      <c r="E149" s="61">
        <v>610</v>
      </c>
      <c r="F149" s="77">
        <v>20</v>
      </c>
      <c r="G149" s="77"/>
      <c r="H149" s="77"/>
      <c r="I149" s="77"/>
    </row>
    <row r="150" spans="1:9" ht="25.5" x14ac:dyDescent="0.2">
      <c r="A150" s="49">
        <v>0</v>
      </c>
      <c r="B150" s="29" t="s">
        <v>150</v>
      </c>
      <c r="C150" s="59">
        <v>113</v>
      </c>
      <c r="D150" s="60" t="s">
        <v>24</v>
      </c>
      <c r="E150" s="61">
        <v>0</v>
      </c>
      <c r="F150" s="77">
        <f>F151+F153+F155+F157</f>
        <v>16459.849999999999</v>
      </c>
      <c r="G150" s="77">
        <f>G151+G153+G155+G157</f>
        <v>4505.2349999999997</v>
      </c>
      <c r="H150" s="77">
        <f>H151+H153+H155+H157</f>
        <v>10826.294999999998</v>
      </c>
      <c r="I150" s="77">
        <f>I151+I153+I155+I157</f>
        <v>3119.7939999999999</v>
      </c>
    </row>
    <row r="151" spans="1:9" ht="51" x14ac:dyDescent="0.2">
      <c r="A151" s="49">
        <v>0</v>
      </c>
      <c r="B151" s="29" t="s">
        <v>31</v>
      </c>
      <c r="C151" s="59">
        <v>113</v>
      </c>
      <c r="D151" s="60" t="s">
        <v>24</v>
      </c>
      <c r="E151" s="61">
        <v>100</v>
      </c>
      <c r="F151" s="77">
        <f>F152</f>
        <v>14290.634</v>
      </c>
      <c r="G151" s="77">
        <f>G152</f>
        <v>3722.518</v>
      </c>
      <c r="H151" s="77">
        <f>H152</f>
        <v>9762.5630000000001</v>
      </c>
      <c r="I151" s="77">
        <f>I152</f>
        <v>2704.9319999999998</v>
      </c>
    </row>
    <row r="152" spans="1:9" x14ac:dyDescent="0.2">
      <c r="A152" s="49">
        <v>0</v>
      </c>
      <c r="B152" s="29" t="s">
        <v>74</v>
      </c>
      <c r="C152" s="59">
        <v>113</v>
      </c>
      <c r="D152" s="60" t="s">
        <v>24</v>
      </c>
      <c r="E152" s="61">
        <v>110</v>
      </c>
      <c r="F152" s="77">
        <v>14290.634</v>
      </c>
      <c r="G152" s="77">
        <v>3722.518</v>
      </c>
      <c r="H152" s="77">
        <v>9762.5630000000001</v>
      </c>
      <c r="I152" s="77">
        <v>2704.9319999999998</v>
      </c>
    </row>
    <row r="153" spans="1:9" ht="25.5" x14ac:dyDescent="0.2">
      <c r="A153" s="49">
        <v>0</v>
      </c>
      <c r="B153" s="29" t="s">
        <v>33</v>
      </c>
      <c r="C153" s="59">
        <v>113</v>
      </c>
      <c r="D153" s="60" t="s">
        <v>24</v>
      </c>
      <c r="E153" s="61">
        <v>200</v>
      </c>
      <c r="F153" s="77">
        <f>F154</f>
        <v>2163.5770000000002</v>
      </c>
      <c r="G153" s="77">
        <f>G154</f>
        <v>782.71699999999998</v>
      </c>
      <c r="H153" s="77">
        <f>H154</f>
        <v>1060.9169999999999</v>
      </c>
      <c r="I153" s="77">
        <f>I154</f>
        <v>414.86200000000002</v>
      </c>
    </row>
    <row r="154" spans="1:9" ht="25.5" x14ac:dyDescent="0.2">
      <c r="A154" s="49">
        <v>0</v>
      </c>
      <c r="B154" s="29" t="s">
        <v>34</v>
      </c>
      <c r="C154" s="59">
        <v>113</v>
      </c>
      <c r="D154" s="60" t="s">
        <v>24</v>
      </c>
      <c r="E154" s="61">
        <v>240</v>
      </c>
      <c r="F154" s="77">
        <v>2163.5770000000002</v>
      </c>
      <c r="G154" s="77">
        <v>782.71699999999998</v>
      </c>
      <c r="H154" s="77">
        <v>1060.9169999999999</v>
      </c>
      <c r="I154" s="77">
        <v>414.86200000000002</v>
      </c>
    </row>
    <row r="155" spans="1:9" x14ac:dyDescent="0.2">
      <c r="A155" s="49"/>
      <c r="B155" s="29" t="s">
        <v>62</v>
      </c>
      <c r="C155" s="59">
        <v>113</v>
      </c>
      <c r="D155" s="60" t="s">
        <v>24</v>
      </c>
      <c r="E155" s="61">
        <v>300</v>
      </c>
      <c r="F155" s="77">
        <f>F156</f>
        <v>1.139</v>
      </c>
      <c r="G155" s="77"/>
      <c r="H155" s="77">
        <f>H156</f>
        <v>1.139</v>
      </c>
      <c r="I155" s="77"/>
    </row>
    <row r="156" spans="1:9" ht="25.5" x14ac:dyDescent="0.2">
      <c r="A156" s="49"/>
      <c r="B156" s="29" t="s">
        <v>63</v>
      </c>
      <c r="C156" s="59">
        <v>113</v>
      </c>
      <c r="D156" s="60" t="s">
        <v>24</v>
      </c>
      <c r="E156" s="61">
        <v>320</v>
      </c>
      <c r="F156" s="77">
        <v>1.139</v>
      </c>
      <c r="G156" s="77"/>
      <c r="H156" s="77">
        <v>1.139</v>
      </c>
      <c r="I156" s="77"/>
    </row>
    <row r="157" spans="1:9" x14ac:dyDescent="0.2">
      <c r="A157" s="49">
        <v>0</v>
      </c>
      <c r="B157" s="29" t="s">
        <v>35</v>
      </c>
      <c r="C157" s="59">
        <v>113</v>
      </c>
      <c r="D157" s="60" t="s">
        <v>24</v>
      </c>
      <c r="E157" s="61">
        <v>800</v>
      </c>
      <c r="F157" s="77">
        <f>F158</f>
        <v>4.5</v>
      </c>
      <c r="G157" s="77">
        <f>G158</f>
        <v>0</v>
      </c>
      <c r="H157" s="77">
        <f>H158</f>
        <v>1.6759999999999999</v>
      </c>
      <c r="I157" s="77">
        <f>I158</f>
        <v>0</v>
      </c>
    </row>
    <row r="158" spans="1:9" x14ac:dyDescent="0.2">
      <c r="A158" s="49">
        <v>0</v>
      </c>
      <c r="B158" s="29" t="s">
        <v>36</v>
      </c>
      <c r="C158" s="59">
        <v>113</v>
      </c>
      <c r="D158" s="60" t="s">
        <v>24</v>
      </c>
      <c r="E158" s="61">
        <v>850</v>
      </c>
      <c r="F158" s="77">
        <v>4.5</v>
      </c>
      <c r="G158" s="77"/>
      <c r="H158" s="77">
        <v>1.6759999999999999</v>
      </c>
      <c r="I158" s="77"/>
    </row>
    <row r="159" spans="1:9" ht="38.25" x14ac:dyDescent="0.2">
      <c r="A159" s="49"/>
      <c r="B159" s="29" t="s">
        <v>142</v>
      </c>
      <c r="C159" s="59">
        <v>113</v>
      </c>
      <c r="D159" s="60">
        <v>1700000000</v>
      </c>
      <c r="E159" s="61"/>
      <c r="F159" s="77">
        <f>F160</f>
        <v>242.06</v>
      </c>
      <c r="G159" s="77"/>
      <c r="H159" s="77">
        <f>H160</f>
        <v>60.37</v>
      </c>
      <c r="I159" s="77"/>
    </row>
    <row r="160" spans="1:9" ht="51" x14ac:dyDescent="0.2">
      <c r="A160" s="49"/>
      <c r="B160" s="29" t="s">
        <v>31</v>
      </c>
      <c r="C160" s="59">
        <v>113</v>
      </c>
      <c r="D160" s="60">
        <v>1700000000</v>
      </c>
      <c r="E160" s="61">
        <v>100</v>
      </c>
      <c r="F160" s="77">
        <f>F161</f>
        <v>242.06</v>
      </c>
      <c r="G160" s="77"/>
      <c r="H160" s="77">
        <f>H161</f>
        <v>60.37</v>
      </c>
      <c r="I160" s="77"/>
    </row>
    <row r="161" spans="1:9" x14ac:dyDescent="0.2">
      <c r="A161" s="49"/>
      <c r="B161" s="29" t="s">
        <v>74</v>
      </c>
      <c r="C161" s="59">
        <v>113</v>
      </c>
      <c r="D161" s="60">
        <v>1700000000</v>
      </c>
      <c r="E161" s="61">
        <v>110</v>
      </c>
      <c r="F161" s="77">
        <v>242.06</v>
      </c>
      <c r="G161" s="77"/>
      <c r="H161" s="77">
        <v>60.37</v>
      </c>
      <c r="I161" s="77"/>
    </row>
    <row r="162" spans="1:9" ht="51" x14ac:dyDescent="0.2">
      <c r="A162" s="49">
        <v>0</v>
      </c>
      <c r="B162" s="29" t="s">
        <v>148</v>
      </c>
      <c r="C162" s="59">
        <v>113</v>
      </c>
      <c r="D162" s="60">
        <v>1800000000</v>
      </c>
      <c r="E162" s="61">
        <v>0</v>
      </c>
      <c r="F162" s="77">
        <f>F163+F165</f>
        <v>478.44299999999998</v>
      </c>
      <c r="G162" s="77">
        <v>0</v>
      </c>
      <c r="H162" s="77">
        <f>H163+H165</f>
        <v>206.523</v>
      </c>
      <c r="I162" s="77">
        <v>0</v>
      </c>
    </row>
    <row r="163" spans="1:9" ht="25.5" x14ac:dyDescent="0.2">
      <c r="A163" s="49">
        <v>0</v>
      </c>
      <c r="B163" s="29" t="s">
        <v>33</v>
      </c>
      <c r="C163" s="59">
        <v>113</v>
      </c>
      <c r="D163" s="60">
        <v>1800000000</v>
      </c>
      <c r="E163" s="61">
        <v>200</v>
      </c>
      <c r="F163" s="77">
        <f>F164</f>
        <v>64.683000000000007</v>
      </c>
      <c r="G163" s="77">
        <v>0</v>
      </c>
      <c r="H163" s="77">
        <f>H164</f>
        <v>62.762999999999998</v>
      </c>
      <c r="I163" s="77">
        <v>0</v>
      </c>
    </row>
    <row r="164" spans="1:9" ht="25.5" x14ac:dyDescent="0.2">
      <c r="A164" s="49">
        <v>0</v>
      </c>
      <c r="B164" s="29" t="s">
        <v>34</v>
      </c>
      <c r="C164" s="59">
        <v>113</v>
      </c>
      <c r="D164" s="60">
        <v>1800000000</v>
      </c>
      <c r="E164" s="61">
        <v>240</v>
      </c>
      <c r="F164" s="77">
        <v>64.683000000000007</v>
      </c>
      <c r="G164" s="77">
        <v>0</v>
      </c>
      <c r="H164" s="77">
        <v>62.762999999999998</v>
      </c>
      <c r="I164" s="77">
        <v>0</v>
      </c>
    </row>
    <row r="165" spans="1:9" x14ac:dyDescent="0.2">
      <c r="A165" s="49">
        <v>0</v>
      </c>
      <c r="B165" s="29" t="s">
        <v>35</v>
      </c>
      <c r="C165" s="59">
        <v>113</v>
      </c>
      <c r="D165" s="60">
        <v>1800000000</v>
      </c>
      <c r="E165" s="61">
        <v>800</v>
      </c>
      <c r="F165" s="77">
        <f>F166+F167</f>
        <v>413.76</v>
      </c>
      <c r="G165" s="77">
        <v>0</v>
      </c>
      <c r="H165" s="77">
        <f>H166+H167</f>
        <v>143.76</v>
      </c>
      <c r="I165" s="77">
        <v>0</v>
      </c>
    </row>
    <row r="166" spans="1:9" s="14" customFormat="1" x14ac:dyDescent="0.2">
      <c r="A166" s="49"/>
      <c r="B166" s="29" t="s">
        <v>96</v>
      </c>
      <c r="C166" s="59">
        <v>113</v>
      </c>
      <c r="D166" s="60">
        <v>1800000000</v>
      </c>
      <c r="E166" s="61">
        <v>830</v>
      </c>
      <c r="F166" s="77">
        <v>363.76</v>
      </c>
      <c r="G166" s="77"/>
      <c r="H166" s="77">
        <v>143.76</v>
      </c>
      <c r="I166" s="77"/>
    </row>
    <row r="167" spans="1:9" x14ac:dyDescent="0.2">
      <c r="A167" s="49">
        <v>0</v>
      </c>
      <c r="B167" s="29" t="s">
        <v>36</v>
      </c>
      <c r="C167" s="59">
        <v>113</v>
      </c>
      <c r="D167" s="60">
        <v>1800000000</v>
      </c>
      <c r="E167" s="61">
        <v>850</v>
      </c>
      <c r="F167" s="77">
        <v>50</v>
      </c>
      <c r="G167" s="77">
        <v>0</v>
      </c>
      <c r="H167" s="77"/>
      <c r="I167" s="77">
        <v>0</v>
      </c>
    </row>
    <row r="168" spans="1:9" ht="63.75" x14ac:dyDescent="0.2">
      <c r="A168" s="49"/>
      <c r="B168" s="29" t="s">
        <v>151</v>
      </c>
      <c r="C168" s="59">
        <v>113</v>
      </c>
      <c r="D168" s="60">
        <v>4200000000</v>
      </c>
      <c r="E168" s="61"/>
      <c r="F168" s="77">
        <f>F169</f>
        <v>116</v>
      </c>
      <c r="G168" s="77"/>
      <c r="H168" s="77">
        <f>H169</f>
        <v>36</v>
      </c>
      <c r="I168" s="77"/>
    </row>
    <row r="169" spans="1:9" x14ac:dyDescent="0.2">
      <c r="A169" s="49"/>
      <c r="B169" s="29" t="s">
        <v>62</v>
      </c>
      <c r="C169" s="59">
        <v>113</v>
      </c>
      <c r="D169" s="60">
        <v>4200000000</v>
      </c>
      <c r="E169" s="61">
        <v>300</v>
      </c>
      <c r="F169" s="77">
        <f>F170+F171</f>
        <v>116</v>
      </c>
      <c r="G169" s="77"/>
      <c r="H169" s="77">
        <f>H170+H171</f>
        <v>36</v>
      </c>
      <c r="I169" s="77"/>
    </row>
    <row r="170" spans="1:9" x14ac:dyDescent="0.2">
      <c r="A170" s="49"/>
      <c r="B170" s="29" t="s">
        <v>137</v>
      </c>
      <c r="C170" s="59">
        <v>113</v>
      </c>
      <c r="D170" s="60">
        <v>4200000000</v>
      </c>
      <c r="E170" s="61">
        <v>340</v>
      </c>
      <c r="F170" s="77">
        <v>46</v>
      </c>
      <c r="G170" s="77"/>
      <c r="H170" s="77">
        <v>36</v>
      </c>
      <c r="I170" s="77"/>
    </row>
    <row r="171" spans="1:9" x14ac:dyDescent="0.2">
      <c r="A171" s="49"/>
      <c r="B171" s="62" t="s">
        <v>101</v>
      </c>
      <c r="C171" s="59">
        <v>113</v>
      </c>
      <c r="D171" s="60">
        <v>4200000000</v>
      </c>
      <c r="E171" s="61">
        <v>360</v>
      </c>
      <c r="F171" s="77">
        <v>70</v>
      </c>
      <c r="G171" s="77"/>
      <c r="H171" s="77"/>
      <c r="I171" s="77"/>
    </row>
    <row r="172" spans="1:9" x14ac:dyDescent="0.2">
      <c r="A172" s="49">
        <v>0</v>
      </c>
      <c r="B172" s="56" t="s">
        <v>75</v>
      </c>
      <c r="C172" s="57">
        <v>405</v>
      </c>
      <c r="D172" s="58">
        <v>0</v>
      </c>
      <c r="E172" s="118">
        <v>0</v>
      </c>
      <c r="F172" s="27">
        <f>F173+F182</f>
        <v>14505.359999999999</v>
      </c>
      <c r="G172" s="27">
        <f t="shared" ref="G172:I172" si="22">G173+G182</f>
        <v>9287.4939999999988</v>
      </c>
      <c r="H172" s="27">
        <f t="shared" si="22"/>
        <v>9471.2919999999995</v>
      </c>
      <c r="I172" s="27">
        <f t="shared" si="22"/>
        <v>5580.0029999999997</v>
      </c>
    </row>
    <row r="173" spans="1:9" ht="51" x14ac:dyDescent="0.2">
      <c r="A173" s="49">
        <v>0</v>
      </c>
      <c r="B173" s="29" t="s">
        <v>152</v>
      </c>
      <c r="C173" s="59">
        <v>405</v>
      </c>
      <c r="D173" s="60" t="s">
        <v>25</v>
      </c>
      <c r="E173" s="61">
        <v>0</v>
      </c>
      <c r="F173" s="77">
        <f>F174+F176+F180</f>
        <v>14238.298999999999</v>
      </c>
      <c r="G173" s="77">
        <f>G174+G176+G180</f>
        <v>9287.4939999999988</v>
      </c>
      <c r="H173" s="77">
        <f>H174+H176+H180</f>
        <v>9204.2309999999998</v>
      </c>
      <c r="I173" s="77">
        <f>I174+I176+I180</f>
        <v>5580.0029999999997</v>
      </c>
    </row>
    <row r="174" spans="1:9" ht="51" x14ac:dyDescent="0.2">
      <c r="A174" s="49">
        <v>0</v>
      </c>
      <c r="B174" s="29" t="s">
        <v>31</v>
      </c>
      <c r="C174" s="59">
        <v>405</v>
      </c>
      <c r="D174" s="60" t="s">
        <v>25</v>
      </c>
      <c r="E174" s="61">
        <v>100</v>
      </c>
      <c r="F174" s="77">
        <f>F175</f>
        <v>8393.0529999999999</v>
      </c>
      <c r="G174" s="77">
        <f>G175</f>
        <v>3714.22</v>
      </c>
      <c r="H174" s="77">
        <f>H175</f>
        <v>5886.9340000000002</v>
      </c>
      <c r="I174" s="77">
        <f>I175</f>
        <v>2475.5279999999998</v>
      </c>
    </row>
    <row r="175" spans="1:9" ht="25.5" x14ac:dyDescent="0.2">
      <c r="A175" s="49">
        <v>0</v>
      </c>
      <c r="B175" s="29" t="s">
        <v>32</v>
      </c>
      <c r="C175" s="59">
        <v>405</v>
      </c>
      <c r="D175" s="60" t="s">
        <v>25</v>
      </c>
      <c r="E175" s="61">
        <v>120</v>
      </c>
      <c r="F175" s="77">
        <v>8393.0529999999999</v>
      </c>
      <c r="G175" s="77">
        <v>3714.22</v>
      </c>
      <c r="H175" s="77">
        <v>5886.9340000000002</v>
      </c>
      <c r="I175" s="77">
        <v>2475.5279999999998</v>
      </c>
    </row>
    <row r="176" spans="1:9" ht="25.5" x14ac:dyDescent="0.2">
      <c r="A176" s="49">
        <v>0</v>
      </c>
      <c r="B176" s="29" t="s">
        <v>33</v>
      </c>
      <c r="C176" s="59">
        <v>405</v>
      </c>
      <c r="D176" s="60" t="s">
        <v>25</v>
      </c>
      <c r="E176" s="61">
        <v>200</v>
      </c>
      <c r="F176" s="77">
        <f>F177</f>
        <v>932.00199999999995</v>
      </c>
      <c r="G176" s="77">
        <f>G177</f>
        <v>660.03</v>
      </c>
      <c r="H176" s="77">
        <f>H177</f>
        <v>741.55100000000004</v>
      </c>
      <c r="I176" s="77">
        <f>I177</f>
        <v>528.72900000000004</v>
      </c>
    </row>
    <row r="177" spans="1:9" ht="25.5" x14ac:dyDescent="0.2">
      <c r="A177" s="49">
        <v>0</v>
      </c>
      <c r="B177" s="29" t="s">
        <v>34</v>
      </c>
      <c r="C177" s="59">
        <v>405</v>
      </c>
      <c r="D177" s="60" t="s">
        <v>25</v>
      </c>
      <c r="E177" s="61">
        <v>240</v>
      </c>
      <c r="F177" s="77">
        <v>932.00199999999995</v>
      </c>
      <c r="G177" s="77">
        <v>660.03</v>
      </c>
      <c r="H177" s="77">
        <v>741.55100000000004</v>
      </c>
      <c r="I177" s="77">
        <v>528.72900000000004</v>
      </c>
    </row>
    <row r="178" spans="1:9" x14ac:dyDescent="0.2">
      <c r="A178" s="49">
        <v>0</v>
      </c>
      <c r="B178" s="29" t="s">
        <v>35</v>
      </c>
      <c r="C178" s="59">
        <v>405</v>
      </c>
      <c r="D178" s="60" t="s">
        <v>25</v>
      </c>
      <c r="E178" s="61">
        <v>800</v>
      </c>
      <c r="F178" s="77">
        <v>0</v>
      </c>
      <c r="G178" s="77">
        <v>0</v>
      </c>
      <c r="H178" s="77">
        <v>0</v>
      </c>
      <c r="I178" s="77">
        <v>0</v>
      </c>
    </row>
    <row r="179" spans="1:9" x14ac:dyDescent="0.2">
      <c r="A179" s="49">
        <v>0</v>
      </c>
      <c r="B179" s="29" t="s">
        <v>36</v>
      </c>
      <c r="C179" s="59">
        <v>405</v>
      </c>
      <c r="D179" s="60" t="s">
        <v>25</v>
      </c>
      <c r="E179" s="61">
        <v>850</v>
      </c>
      <c r="F179" s="77">
        <v>0</v>
      </c>
      <c r="G179" s="77">
        <v>0</v>
      </c>
      <c r="H179" s="77">
        <v>0</v>
      </c>
      <c r="I179" s="77">
        <v>0</v>
      </c>
    </row>
    <row r="180" spans="1:9" x14ac:dyDescent="0.2">
      <c r="A180" s="49"/>
      <c r="B180" s="29" t="s">
        <v>35</v>
      </c>
      <c r="C180" s="59">
        <v>405</v>
      </c>
      <c r="D180" s="60" t="s">
        <v>25</v>
      </c>
      <c r="E180" s="61">
        <v>800</v>
      </c>
      <c r="F180" s="77">
        <f>F181</f>
        <v>4913.2439999999997</v>
      </c>
      <c r="G180" s="77">
        <f>G181</f>
        <v>4913.2439999999997</v>
      </c>
      <c r="H180" s="77">
        <f>H181</f>
        <v>2575.7460000000001</v>
      </c>
      <c r="I180" s="77">
        <f>I181</f>
        <v>2575.7460000000001</v>
      </c>
    </row>
    <row r="181" spans="1:9" ht="38.25" x14ac:dyDescent="0.2">
      <c r="A181" s="49"/>
      <c r="B181" s="29" t="s">
        <v>76</v>
      </c>
      <c r="C181" s="59">
        <v>405</v>
      </c>
      <c r="D181" s="60" t="s">
        <v>25</v>
      </c>
      <c r="E181" s="61">
        <v>810</v>
      </c>
      <c r="F181" s="77">
        <v>4913.2439999999997</v>
      </c>
      <c r="G181" s="77">
        <v>4913.2439999999997</v>
      </c>
      <c r="H181" s="77">
        <v>2575.7460000000001</v>
      </c>
      <c r="I181" s="77">
        <v>2575.7460000000001</v>
      </c>
    </row>
    <row r="182" spans="1:9" ht="51" x14ac:dyDescent="0.2">
      <c r="A182" s="49">
        <v>0</v>
      </c>
      <c r="B182" s="29" t="s">
        <v>148</v>
      </c>
      <c r="C182" s="59">
        <v>405</v>
      </c>
      <c r="D182" s="60">
        <v>1800000000</v>
      </c>
      <c r="E182" s="61">
        <v>0</v>
      </c>
      <c r="F182" s="77">
        <f t="shared" ref="F182:I183" si="23">F183</f>
        <v>267.06099999999998</v>
      </c>
      <c r="G182" s="77">
        <f t="shared" si="23"/>
        <v>0</v>
      </c>
      <c r="H182" s="77">
        <f t="shared" si="23"/>
        <v>267.06099999999998</v>
      </c>
      <c r="I182" s="77">
        <f t="shared" si="23"/>
        <v>0</v>
      </c>
    </row>
    <row r="183" spans="1:9" ht="51" x14ac:dyDescent="0.2">
      <c r="A183" s="49">
        <v>0</v>
      </c>
      <c r="B183" s="29" t="s">
        <v>31</v>
      </c>
      <c r="C183" s="59">
        <v>405</v>
      </c>
      <c r="D183" s="60">
        <v>1800000000</v>
      </c>
      <c r="E183" s="61">
        <v>100</v>
      </c>
      <c r="F183" s="77">
        <f t="shared" si="23"/>
        <v>267.06099999999998</v>
      </c>
      <c r="G183" s="77">
        <f t="shared" si="23"/>
        <v>0</v>
      </c>
      <c r="H183" s="77">
        <f t="shared" si="23"/>
        <v>267.06099999999998</v>
      </c>
      <c r="I183" s="77">
        <f t="shared" si="23"/>
        <v>0</v>
      </c>
    </row>
    <row r="184" spans="1:9" ht="25.5" x14ac:dyDescent="0.2">
      <c r="A184" s="49">
        <v>0</v>
      </c>
      <c r="B184" s="29" t="s">
        <v>32</v>
      </c>
      <c r="C184" s="59">
        <v>405</v>
      </c>
      <c r="D184" s="60">
        <v>1800000000</v>
      </c>
      <c r="E184" s="61">
        <v>120</v>
      </c>
      <c r="F184" s="77">
        <v>267.06099999999998</v>
      </c>
      <c r="G184" s="77"/>
      <c r="H184" s="77">
        <v>267.06099999999998</v>
      </c>
      <c r="I184" s="77"/>
    </row>
    <row r="185" spans="1:9" x14ac:dyDescent="0.2">
      <c r="A185" s="49">
        <v>0</v>
      </c>
      <c r="B185" s="56" t="s">
        <v>77</v>
      </c>
      <c r="C185" s="57">
        <v>408</v>
      </c>
      <c r="D185" s="58">
        <v>0</v>
      </c>
      <c r="E185" s="118">
        <v>0</v>
      </c>
      <c r="F185" s="27">
        <f>F186</f>
        <v>4343.7390000000005</v>
      </c>
      <c r="G185" s="27">
        <v>0</v>
      </c>
      <c r="H185" s="27">
        <f>H186</f>
        <v>3675.5630000000001</v>
      </c>
      <c r="I185" s="27">
        <v>0</v>
      </c>
    </row>
    <row r="186" spans="1:9" ht="38.25" x14ac:dyDescent="0.2">
      <c r="A186" s="49">
        <v>0</v>
      </c>
      <c r="B186" s="29" t="s">
        <v>153</v>
      </c>
      <c r="C186" s="59">
        <v>408</v>
      </c>
      <c r="D186" s="60" t="s">
        <v>26</v>
      </c>
      <c r="E186" s="61">
        <v>0</v>
      </c>
      <c r="F186" s="77">
        <f>F187+F189+F191</f>
        <v>4343.7390000000005</v>
      </c>
      <c r="G186" s="77">
        <v>0</v>
      </c>
      <c r="H186" s="77">
        <f>H187+H189+H191</f>
        <v>3675.5630000000001</v>
      </c>
      <c r="I186" s="77">
        <v>0</v>
      </c>
    </row>
    <row r="187" spans="1:9" ht="25.5" x14ac:dyDescent="0.2">
      <c r="A187" s="49">
        <v>0</v>
      </c>
      <c r="B187" s="29" t="s">
        <v>33</v>
      </c>
      <c r="C187" s="59">
        <v>408</v>
      </c>
      <c r="D187" s="60" t="s">
        <v>26</v>
      </c>
      <c r="E187" s="61">
        <v>200</v>
      </c>
      <c r="F187" s="77">
        <f>F188</f>
        <v>5.056</v>
      </c>
      <c r="G187" s="77">
        <v>0</v>
      </c>
      <c r="H187" s="77">
        <f>H188</f>
        <v>5.0549999999999997</v>
      </c>
      <c r="I187" s="77">
        <v>0</v>
      </c>
    </row>
    <row r="188" spans="1:9" ht="25.5" x14ac:dyDescent="0.2">
      <c r="A188" s="49">
        <v>0</v>
      </c>
      <c r="B188" s="29" t="s">
        <v>34</v>
      </c>
      <c r="C188" s="59">
        <v>408</v>
      </c>
      <c r="D188" s="60" t="s">
        <v>26</v>
      </c>
      <c r="E188" s="61">
        <v>240</v>
      </c>
      <c r="F188" s="77">
        <v>5.056</v>
      </c>
      <c r="G188" s="77">
        <v>0</v>
      </c>
      <c r="H188" s="77">
        <v>5.0549999999999997</v>
      </c>
      <c r="I188" s="77">
        <v>0</v>
      </c>
    </row>
    <row r="189" spans="1:9" x14ac:dyDescent="0.2">
      <c r="A189" s="49">
        <v>0</v>
      </c>
      <c r="B189" s="29" t="s">
        <v>167</v>
      </c>
      <c r="C189" s="59">
        <v>408</v>
      </c>
      <c r="D189" s="60" t="s">
        <v>26</v>
      </c>
      <c r="E189" s="61">
        <v>600</v>
      </c>
      <c r="F189" s="77">
        <f>F190</f>
        <v>1519.72</v>
      </c>
      <c r="G189" s="77">
        <v>0</v>
      </c>
      <c r="H189" s="77">
        <f>H190</f>
        <v>851.54499999999996</v>
      </c>
      <c r="I189" s="77">
        <v>0</v>
      </c>
    </row>
    <row r="190" spans="1:9" ht="38.25" x14ac:dyDescent="0.2">
      <c r="A190" s="49">
        <v>0</v>
      </c>
      <c r="B190" s="29" t="s">
        <v>76</v>
      </c>
      <c r="C190" s="59">
        <v>408</v>
      </c>
      <c r="D190" s="60" t="s">
        <v>26</v>
      </c>
      <c r="E190" s="61">
        <v>610</v>
      </c>
      <c r="F190" s="77">
        <v>1519.72</v>
      </c>
      <c r="G190" s="77">
        <v>0</v>
      </c>
      <c r="H190" s="77">
        <v>851.54499999999996</v>
      </c>
      <c r="I190" s="77">
        <v>0</v>
      </c>
    </row>
    <row r="191" spans="1:9" x14ac:dyDescent="0.2">
      <c r="A191" s="49"/>
      <c r="B191" s="29" t="s">
        <v>35</v>
      </c>
      <c r="C191" s="59">
        <v>408</v>
      </c>
      <c r="D191" s="60" t="s">
        <v>26</v>
      </c>
      <c r="E191" s="61">
        <v>800</v>
      </c>
      <c r="F191" s="77">
        <f>F192</f>
        <v>2818.9630000000002</v>
      </c>
      <c r="G191" s="77"/>
      <c r="H191" s="77">
        <f>H192</f>
        <v>2818.9630000000002</v>
      </c>
      <c r="I191" s="77"/>
    </row>
    <row r="192" spans="1:9" ht="38.25" x14ac:dyDescent="0.2">
      <c r="A192" s="49"/>
      <c r="B192" s="29" t="s">
        <v>76</v>
      </c>
      <c r="C192" s="59">
        <v>408</v>
      </c>
      <c r="D192" s="60" t="s">
        <v>26</v>
      </c>
      <c r="E192" s="61">
        <v>810</v>
      </c>
      <c r="F192" s="77">
        <v>2818.9630000000002</v>
      </c>
      <c r="G192" s="77"/>
      <c r="H192" s="77">
        <v>2818.9630000000002</v>
      </c>
      <c r="I192" s="77"/>
    </row>
    <row r="193" spans="1:10" x14ac:dyDescent="0.2">
      <c r="A193" s="49"/>
      <c r="B193" s="56" t="s">
        <v>54</v>
      </c>
      <c r="C193" s="57">
        <v>412</v>
      </c>
      <c r="D193" s="58">
        <v>0</v>
      </c>
      <c r="E193" s="118">
        <v>0</v>
      </c>
      <c r="F193" s="27">
        <f>F194</f>
        <v>45</v>
      </c>
      <c r="G193" s="27">
        <f t="shared" ref="G193:I193" si="24">G194</f>
        <v>0</v>
      </c>
      <c r="H193" s="27">
        <f>H194</f>
        <v>0</v>
      </c>
      <c r="I193" s="27">
        <f t="shared" si="24"/>
        <v>0</v>
      </c>
    </row>
    <row r="194" spans="1:10" ht="38.25" x14ac:dyDescent="0.2">
      <c r="A194" s="49"/>
      <c r="B194" s="29" t="s">
        <v>142</v>
      </c>
      <c r="C194" s="59">
        <v>412</v>
      </c>
      <c r="D194" s="60">
        <v>1700000000</v>
      </c>
      <c r="E194" s="61"/>
      <c r="F194" s="77">
        <f>F195</f>
        <v>45</v>
      </c>
      <c r="G194" s="77"/>
      <c r="H194" s="77">
        <f>H195</f>
        <v>0</v>
      </c>
      <c r="I194" s="77"/>
    </row>
    <row r="195" spans="1:10" x14ac:dyDescent="0.2">
      <c r="A195" s="49"/>
      <c r="B195" s="29" t="s">
        <v>35</v>
      </c>
      <c r="C195" s="59">
        <v>412</v>
      </c>
      <c r="D195" s="60">
        <v>1700000000</v>
      </c>
      <c r="E195" s="61">
        <v>800</v>
      </c>
      <c r="F195" s="77">
        <f>F196</f>
        <v>45</v>
      </c>
      <c r="G195" s="77"/>
      <c r="H195" s="77">
        <f>H196</f>
        <v>0</v>
      </c>
      <c r="I195" s="77"/>
    </row>
    <row r="196" spans="1:10" ht="38.25" x14ac:dyDescent="0.2">
      <c r="A196" s="49"/>
      <c r="B196" s="29" t="s">
        <v>76</v>
      </c>
      <c r="C196" s="59">
        <v>412</v>
      </c>
      <c r="D196" s="60">
        <v>1700000000</v>
      </c>
      <c r="E196" s="61">
        <v>810</v>
      </c>
      <c r="F196" s="77">
        <v>45</v>
      </c>
      <c r="G196" s="77"/>
      <c r="H196" s="77"/>
      <c r="I196" s="77"/>
      <c r="J196" s="74"/>
    </row>
    <row r="197" spans="1:10" x14ac:dyDescent="0.2">
      <c r="A197" s="117"/>
      <c r="B197" s="56" t="s">
        <v>164</v>
      </c>
      <c r="C197" s="57">
        <v>505</v>
      </c>
      <c r="D197" s="58"/>
      <c r="E197" s="118"/>
      <c r="F197" s="27">
        <f t="shared" ref="F197:I199" si="25">F198</f>
        <v>119291.702</v>
      </c>
      <c r="G197" s="27">
        <f t="shared" si="25"/>
        <v>115694.145</v>
      </c>
      <c r="H197" s="27">
        <f t="shared" si="25"/>
        <v>31383.587</v>
      </c>
      <c r="I197" s="27">
        <f t="shared" si="25"/>
        <v>30164.988000000001</v>
      </c>
    </row>
    <row r="198" spans="1:10" ht="38.25" x14ac:dyDescent="0.2">
      <c r="A198" s="49"/>
      <c r="B198" s="29" t="s">
        <v>163</v>
      </c>
      <c r="C198" s="59">
        <v>505</v>
      </c>
      <c r="D198" s="60">
        <v>5100000000</v>
      </c>
      <c r="E198" s="61"/>
      <c r="F198" s="77">
        <f t="shared" si="25"/>
        <v>119291.702</v>
      </c>
      <c r="G198" s="77">
        <f t="shared" si="25"/>
        <v>115694.145</v>
      </c>
      <c r="H198" s="77">
        <f t="shared" si="25"/>
        <v>31383.587</v>
      </c>
      <c r="I198" s="77">
        <f t="shared" si="25"/>
        <v>30164.988000000001</v>
      </c>
    </row>
    <row r="199" spans="1:10" ht="25.5" x14ac:dyDescent="0.2">
      <c r="A199" s="49"/>
      <c r="B199" s="29" t="s">
        <v>97</v>
      </c>
      <c r="C199" s="59">
        <v>505</v>
      </c>
      <c r="D199" s="60">
        <v>5100000000</v>
      </c>
      <c r="E199" s="61">
        <v>400</v>
      </c>
      <c r="F199" s="77">
        <f t="shared" si="25"/>
        <v>119291.702</v>
      </c>
      <c r="G199" s="77">
        <f t="shared" si="25"/>
        <v>115694.145</v>
      </c>
      <c r="H199" s="77">
        <f t="shared" si="25"/>
        <v>31383.587</v>
      </c>
      <c r="I199" s="77">
        <f t="shared" si="25"/>
        <v>30164.988000000001</v>
      </c>
    </row>
    <row r="200" spans="1:10" x14ac:dyDescent="0.2">
      <c r="A200" s="49"/>
      <c r="B200" s="29" t="s">
        <v>67</v>
      </c>
      <c r="C200" s="59">
        <v>505</v>
      </c>
      <c r="D200" s="60">
        <v>5100000000</v>
      </c>
      <c r="E200" s="61">
        <v>410</v>
      </c>
      <c r="F200" s="77">
        <v>119291.702</v>
      </c>
      <c r="G200" s="77">
        <v>115694.145</v>
      </c>
      <c r="H200" s="77">
        <v>31383.587</v>
      </c>
      <c r="I200" s="77">
        <v>30164.988000000001</v>
      </c>
    </row>
    <row r="201" spans="1:10" x14ac:dyDescent="0.2">
      <c r="A201" s="49">
        <v>0</v>
      </c>
      <c r="B201" s="56" t="s">
        <v>78</v>
      </c>
      <c r="C201" s="57">
        <v>701</v>
      </c>
      <c r="D201" s="58">
        <v>0</v>
      </c>
      <c r="E201" s="118">
        <v>0</v>
      </c>
      <c r="F201" s="27">
        <f>F202+F205</f>
        <v>12263.591</v>
      </c>
      <c r="G201" s="27">
        <f t="shared" ref="G201:I201" si="26">G202+G205</f>
        <v>0</v>
      </c>
      <c r="H201" s="27">
        <f t="shared" si="26"/>
        <v>5380.6980000000003</v>
      </c>
      <c r="I201" s="27">
        <f t="shared" si="26"/>
        <v>0</v>
      </c>
    </row>
    <row r="202" spans="1:10" ht="51" x14ac:dyDescent="0.2">
      <c r="A202" s="49">
        <v>0</v>
      </c>
      <c r="B202" s="29" t="s">
        <v>154</v>
      </c>
      <c r="C202" s="59">
        <v>701</v>
      </c>
      <c r="D202" s="60" t="s">
        <v>27</v>
      </c>
      <c r="E202" s="61">
        <v>0</v>
      </c>
      <c r="F202" s="77">
        <f t="shared" ref="F202:I203" si="27">F203</f>
        <v>12165.248</v>
      </c>
      <c r="G202" s="77">
        <f t="shared" si="27"/>
        <v>0</v>
      </c>
      <c r="H202" s="77">
        <f t="shared" si="27"/>
        <v>5362.634</v>
      </c>
      <c r="I202" s="77">
        <f t="shared" si="27"/>
        <v>0</v>
      </c>
    </row>
    <row r="203" spans="1:10" ht="25.5" x14ac:dyDescent="0.2">
      <c r="A203" s="49">
        <v>0</v>
      </c>
      <c r="B203" s="29" t="s">
        <v>50</v>
      </c>
      <c r="C203" s="59">
        <v>701</v>
      </c>
      <c r="D203" s="60" t="s">
        <v>27</v>
      </c>
      <c r="E203" s="61">
        <v>600</v>
      </c>
      <c r="F203" s="77">
        <f t="shared" si="27"/>
        <v>12165.248</v>
      </c>
      <c r="G203" s="77">
        <f t="shared" si="27"/>
        <v>0</v>
      </c>
      <c r="H203" s="77">
        <f t="shared" si="27"/>
        <v>5362.634</v>
      </c>
      <c r="I203" s="77">
        <f t="shared" si="27"/>
        <v>0</v>
      </c>
    </row>
    <row r="204" spans="1:10" x14ac:dyDescent="0.2">
      <c r="A204" s="49">
        <v>0</v>
      </c>
      <c r="B204" s="29" t="s">
        <v>51</v>
      </c>
      <c r="C204" s="59">
        <v>701</v>
      </c>
      <c r="D204" s="60" t="s">
        <v>27</v>
      </c>
      <c r="E204" s="61">
        <v>620</v>
      </c>
      <c r="F204" s="77">
        <v>12165.248</v>
      </c>
      <c r="G204" s="77"/>
      <c r="H204" s="77">
        <v>5362.634</v>
      </c>
      <c r="I204" s="77"/>
    </row>
    <row r="205" spans="1:10" ht="38.25" x14ac:dyDescent="0.2">
      <c r="A205" s="49"/>
      <c r="B205" s="29" t="s">
        <v>155</v>
      </c>
      <c r="C205" s="59">
        <v>701</v>
      </c>
      <c r="D205" s="60">
        <v>4100000000</v>
      </c>
      <c r="E205" s="61"/>
      <c r="F205" s="77">
        <f>F206</f>
        <v>98.343000000000004</v>
      </c>
      <c r="G205" s="77"/>
      <c r="H205" s="77">
        <f>H206</f>
        <v>18.064</v>
      </c>
      <c r="I205" s="77"/>
    </row>
    <row r="206" spans="1:10" ht="25.5" x14ac:dyDescent="0.2">
      <c r="A206" s="49"/>
      <c r="B206" s="29" t="s">
        <v>50</v>
      </c>
      <c r="C206" s="59">
        <v>701</v>
      </c>
      <c r="D206" s="60">
        <v>4100000000</v>
      </c>
      <c r="E206" s="61">
        <v>600</v>
      </c>
      <c r="F206" s="77">
        <f>F207</f>
        <v>98.343000000000004</v>
      </c>
      <c r="G206" s="77"/>
      <c r="H206" s="77">
        <f>H207</f>
        <v>18.064</v>
      </c>
      <c r="I206" s="77"/>
    </row>
    <row r="207" spans="1:10" x14ac:dyDescent="0.2">
      <c r="A207" s="49"/>
      <c r="B207" s="29" t="s">
        <v>51</v>
      </c>
      <c r="C207" s="59">
        <v>701</v>
      </c>
      <c r="D207" s="60">
        <v>4100000000</v>
      </c>
      <c r="E207" s="61">
        <v>620</v>
      </c>
      <c r="F207" s="77">
        <v>98.343000000000004</v>
      </c>
      <c r="G207" s="77"/>
      <c r="H207" s="77">
        <v>18.064</v>
      </c>
      <c r="I207" s="77"/>
    </row>
    <row r="208" spans="1:10" x14ac:dyDescent="0.2">
      <c r="A208" s="49">
        <v>0</v>
      </c>
      <c r="B208" s="56" t="s">
        <v>39</v>
      </c>
      <c r="C208" s="57">
        <v>702</v>
      </c>
      <c r="D208" s="58">
        <v>0</v>
      </c>
      <c r="E208" s="61">
        <v>0</v>
      </c>
      <c r="F208" s="27">
        <f>F209+F212</f>
        <v>39131.611999999994</v>
      </c>
      <c r="G208" s="27">
        <f>G209+G212</f>
        <v>0</v>
      </c>
      <c r="H208" s="27">
        <f>H209+H212</f>
        <v>26834.248</v>
      </c>
      <c r="I208" s="27">
        <f>I209+I212</f>
        <v>0</v>
      </c>
    </row>
    <row r="209" spans="1:10" ht="51" x14ac:dyDescent="0.2">
      <c r="A209" s="49">
        <v>0</v>
      </c>
      <c r="B209" s="29" t="s">
        <v>154</v>
      </c>
      <c r="C209" s="59">
        <v>702</v>
      </c>
      <c r="D209" s="60" t="s">
        <v>27</v>
      </c>
      <c r="E209" s="61">
        <v>0</v>
      </c>
      <c r="F209" s="77">
        <f t="shared" ref="F209:I210" si="28">F210</f>
        <v>38912.750999999997</v>
      </c>
      <c r="G209" s="77">
        <f t="shared" si="28"/>
        <v>0</v>
      </c>
      <c r="H209" s="77">
        <f t="shared" si="28"/>
        <v>26765.603999999999</v>
      </c>
      <c r="I209" s="77">
        <f t="shared" si="28"/>
        <v>0</v>
      </c>
    </row>
    <row r="210" spans="1:10" ht="25.5" x14ac:dyDescent="0.2">
      <c r="A210" s="49">
        <v>0</v>
      </c>
      <c r="B210" s="29" t="s">
        <v>50</v>
      </c>
      <c r="C210" s="59">
        <v>702</v>
      </c>
      <c r="D210" s="60" t="s">
        <v>27</v>
      </c>
      <c r="E210" s="61">
        <v>600</v>
      </c>
      <c r="F210" s="77">
        <f t="shared" si="28"/>
        <v>38912.750999999997</v>
      </c>
      <c r="G210" s="77">
        <f t="shared" si="28"/>
        <v>0</v>
      </c>
      <c r="H210" s="77">
        <f t="shared" si="28"/>
        <v>26765.603999999999</v>
      </c>
      <c r="I210" s="77">
        <f t="shared" si="28"/>
        <v>0</v>
      </c>
    </row>
    <row r="211" spans="1:10" s="14" customFormat="1" x14ac:dyDescent="0.2">
      <c r="A211" s="49">
        <v>0</v>
      </c>
      <c r="B211" s="29" t="s">
        <v>51</v>
      </c>
      <c r="C211" s="59">
        <v>702</v>
      </c>
      <c r="D211" s="60" t="s">
        <v>27</v>
      </c>
      <c r="E211" s="61">
        <v>620</v>
      </c>
      <c r="F211" s="77">
        <v>38912.750999999997</v>
      </c>
      <c r="G211" s="77"/>
      <c r="H211" s="77">
        <v>26765.603999999999</v>
      </c>
      <c r="I211" s="77"/>
      <c r="J211"/>
    </row>
    <row r="212" spans="1:10" ht="38.25" x14ac:dyDescent="0.2">
      <c r="A212" s="49"/>
      <c r="B212" s="29" t="s">
        <v>156</v>
      </c>
      <c r="C212" s="59">
        <v>702</v>
      </c>
      <c r="D212" s="60">
        <v>4100000000</v>
      </c>
      <c r="E212" s="61"/>
      <c r="F212" s="77">
        <f>F213</f>
        <v>218.86099999999999</v>
      </c>
      <c r="G212" s="77"/>
      <c r="H212" s="77">
        <f>H213</f>
        <v>68.644000000000005</v>
      </c>
      <c r="I212" s="77"/>
    </row>
    <row r="213" spans="1:10" ht="25.5" x14ac:dyDescent="0.2">
      <c r="A213" s="49"/>
      <c r="B213" s="29" t="s">
        <v>50</v>
      </c>
      <c r="C213" s="59">
        <v>702</v>
      </c>
      <c r="D213" s="60">
        <v>4100000000</v>
      </c>
      <c r="E213" s="61">
        <v>600</v>
      </c>
      <c r="F213" s="77">
        <f>F214</f>
        <v>218.86099999999999</v>
      </c>
      <c r="G213" s="77"/>
      <c r="H213" s="77">
        <f>H214</f>
        <v>68.644000000000005</v>
      </c>
      <c r="I213" s="77"/>
    </row>
    <row r="214" spans="1:10" x14ac:dyDescent="0.2">
      <c r="A214" s="49"/>
      <c r="B214" s="29" t="s">
        <v>51</v>
      </c>
      <c r="C214" s="59">
        <v>702</v>
      </c>
      <c r="D214" s="60">
        <v>4100000000</v>
      </c>
      <c r="E214" s="61">
        <v>620</v>
      </c>
      <c r="F214" s="77">
        <v>218.86099999999999</v>
      </c>
      <c r="G214" s="77"/>
      <c r="H214" s="77">
        <v>68.644000000000005</v>
      </c>
      <c r="I214" s="77"/>
    </row>
    <row r="215" spans="1:10" x14ac:dyDescent="0.2">
      <c r="A215" s="117"/>
      <c r="B215" s="56" t="s">
        <v>91</v>
      </c>
      <c r="C215" s="57">
        <v>707</v>
      </c>
      <c r="D215" s="58"/>
      <c r="E215" s="118"/>
      <c r="F215" s="27">
        <f t="shared" ref="F215:I216" si="29">F216</f>
        <v>1819.104</v>
      </c>
      <c r="G215" s="27">
        <f t="shared" si="29"/>
        <v>1819.104</v>
      </c>
      <c r="H215" s="27">
        <f t="shared" si="29"/>
        <v>1819.104</v>
      </c>
      <c r="I215" s="27">
        <f t="shared" si="29"/>
        <v>1819.104</v>
      </c>
    </row>
    <row r="216" spans="1:10" ht="51" x14ac:dyDescent="0.2">
      <c r="A216" s="49"/>
      <c r="B216" s="29" t="s">
        <v>154</v>
      </c>
      <c r="C216" s="59">
        <v>707</v>
      </c>
      <c r="D216" s="60">
        <v>600000000</v>
      </c>
      <c r="E216" s="61"/>
      <c r="F216" s="77">
        <f t="shared" si="29"/>
        <v>1819.104</v>
      </c>
      <c r="G216" s="77">
        <f t="shared" si="29"/>
        <v>1819.104</v>
      </c>
      <c r="H216" s="77">
        <f t="shared" si="29"/>
        <v>1819.104</v>
      </c>
      <c r="I216" s="77">
        <f t="shared" si="29"/>
        <v>1819.104</v>
      </c>
    </row>
    <row r="217" spans="1:10" ht="25.5" x14ac:dyDescent="0.2">
      <c r="A217" s="49"/>
      <c r="B217" s="29" t="s">
        <v>50</v>
      </c>
      <c r="C217" s="59">
        <v>707</v>
      </c>
      <c r="D217" s="60">
        <v>600000000</v>
      </c>
      <c r="E217" s="61">
        <v>600</v>
      </c>
      <c r="F217" s="77">
        <f t="shared" ref="F217:I217" si="30">F218</f>
        <v>1819.104</v>
      </c>
      <c r="G217" s="77">
        <f t="shared" si="30"/>
        <v>1819.104</v>
      </c>
      <c r="H217" s="77">
        <f t="shared" si="30"/>
        <v>1819.104</v>
      </c>
      <c r="I217" s="77">
        <f t="shared" si="30"/>
        <v>1819.104</v>
      </c>
    </row>
    <row r="218" spans="1:10" x14ac:dyDescent="0.2">
      <c r="A218" s="49"/>
      <c r="B218" s="29" t="s">
        <v>51</v>
      </c>
      <c r="C218" s="59">
        <v>707</v>
      </c>
      <c r="D218" s="60">
        <v>600000000</v>
      </c>
      <c r="E218" s="61">
        <v>620</v>
      </c>
      <c r="F218" s="77">
        <v>1819.104</v>
      </c>
      <c r="G218" s="77">
        <v>1819.104</v>
      </c>
      <c r="H218" s="77">
        <v>1819.104</v>
      </c>
      <c r="I218" s="77">
        <v>1819.104</v>
      </c>
    </row>
    <row r="219" spans="1:10" x14ac:dyDescent="0.2">
      <c r="A219" s="117"/>
      <c r="B219" s="56" t="s">
        <v>128</v>
      </c>
      <c r="C219" s="57">
        <v>709</v>
      </c>
      <c r="D219" s="58"/>
      <c r="E219" s="118"/>
      <c r="F219" s="27">
        <f>F220</f>
        <v>31425.845000000001</v>
      </c>
      <c r="G219" s="27">
        <f>G220</f>
        <v>26147.74</v>
      </c>
      <c r="H219" s="27">
        <f>H220</f>
        <v>1216.74</v>
      </c>
      <c r="I219" s="27">
        <f>I220</f>
        <v>470</v>
      </c>
    </row>
    <row r="220" spans="1:10" ht="51" x14ac:dyDescent="0.2">
      <c r="A220" s="49"/>
      <c r="B220" s="29" t="s">
        <v>154</v>
      </c>
      <c r="C220" s="59">
        <v>709</v>
      </c>
      <c r="D220" s="60" t="s">
        <v>27</v>
      </c>
      <c r="E220" s="61"/>
      <c r="F220" s="77">
        <f t="shared" ref="F220:I221" si="31">F221</f>
        <v>31425.845000000001</v>
      </c>
      <c r="G220" s="77">
        <f t="shared" si="31"/>
        <v>26147.74</v>
      </c>
      <c r="H220" s="77">
        <f t="shared" si="31"/>
        <v>1216.74</v>
      </c>
      <c r="I220" s="77">
        <f t="shared" si="31"/>
        <v>470</v>
      </c>
    </row>
    <row r="221" spans="1:10" ht="25.5" x14ac:dyDescent="0.2">
      <c r="A221" s="49"/>
      <c r="B221" s="29" t="s">
        <v>50</v>
      </c>
      <c r="C221" s="59">
        <v>709</v>
      </c>
      <c r="D221" s="60" t="s">
        <v>27</v>
      </c>
      <c r="E221" s="61">
        <v>600</v>
      </c>
      <c r="F221" s="77">
        <f t="shared" si="31"/>
        <v>31425.845000000001</v>
      </c>
      <c r="G221" s="77">
        <f t="shared" si="31"/>
        <v>26147.74</v>
      </c>
      <c r="H221" s="77">
        <f t="shared" si="31"/>
        <v>1216.74</v>
      </c>
      <c r="I221" s="77">
        <f t="shared" si="31"/>
        <v>470</v>
      </c>
    </row>
    <row r="222" spans="1:10" x14ac:dyDescent="0.2">
      <c r="A222" s="49">
        <v>0</v>
      </c>
      <c r="B222" s="29" t="s">
        <v>51</v>
      </c>
      <c r="C222" s="59">
        <v>709</v>
      </c>
      <c r="D222" s="60" t="s">
        <v>27</v>
      </c>
      <c r="E222" s="61">
        <v>620</v>
      </c>
      <c r="F222" s="77">
        <v>31425.845000000001</v>
      </c>
      <c r="G222" s="77">
        <v>26147.74</v>
      </c>
      <c r="H222" s="77">
        <v>1216.74</v>
      </c>
      <c r="I222" s="77">
        <v>470</v>
      </c>
    </row>
    <row r="223" spans="1:10" x14ac:dyDescent="0.2">
      <c r="A223" s="49">
        <v>0</v>
      </c>
      <c r="B223" s="56" t="s">
        <v>80</v>
      </c>
      <c r="C223" s="57">
        <v>1001</v>
      </c>
      <c r="D223" s="58"/>
      <c r="E223" s="118">
        <v>0</v>
      </c>
      <c r="F223" s="27">
        <f>F224</f>
        <v>1896.104</v>
      </c>
      <c r="G223" s="27">
        <v>0</v>
      </c>
      <c r="H223" s="27">
        <f>H224</f>
        <v>1790.1959999999999</v>
      </c>
      <c r="I223" s="27">
        <v>0</v>
      </c>
    </row>
    <row r="224" spans="1:10" ht="51" x14ac:dyDescent="0.2">
      <c r="A224" s="49">
        <v>0</v>
      </c>
      <c r="B224" s="29" t="s">
        <v>148</v>
      </c>
      <c r="C224" s="59">
        <v>1001</v>
      </c>
      <c r="D224" s="60">
        <v>1800000000</v>
      </c>
      <c r="E224" s="61">
        <v>0</v>
      </c>
      <c r="F224" s="77">
        <f>F225</f>
        <v>1896.104</v>
      </c>
      <c r="G224" s="77">
        <v>0</v>
      </c>
      <c r="H224" s="77">
        <f>H225</f>
        <v>1790.1959999999999</v>
      </c>
      <c r="I224" s="77">
        <v>0</v>
      </c>
    </row>
    <row r="225" spans="1:10" x14ac:dyDescent="0.2">
      <c r="A225" s="49">
        <v>0</v>
      </c>
      <c r="B225" s="29" t="s">
        <v>62</v>
      </c>
      <c r="C225" s="59">
        <v>1001</v>
      </c>
      <c r="D225" s="60">
        <v>1800000000</v>
      </c>
      <c r="E225" s="61">
        <v>300</v>
      </c>
      <c r="F225" s="77">
        <f>F226</f>
        <v>1896.104</v>
      </c>
      <c r="G225" s="77">
        <v>0</v>
      </c>
      <c r="H225" s="77">
        <f>H226</f>
        <v>1790.1959999999999</v>
      </c>
      <c r="I225" s="77">
        <v>0</v>
      </c>
    </row>
    <row r="226" spans="1:10" x14ac:dyDescent="0.2">
      <c r="A226" s="49">
        <v>0</v>
      </c>
      <c r="B226" s="29" t="s">
        <v>81</v>
      </c>
      <c r="C226" s="59">
        <v>1001</v>
      </c>
      <c r="D226" s="60">
        <v>1800000000</v>
      </c>
      <c r="E226" s="61">
        <v>310</v>
      </c>
      <c r="F226" s="77">
        <v>1896.104</v>
      </c>
      <c r="G226" s="77">
        <v>0</v>
      </c>
      <c r="H226" s="77">
        <v>1790.1959999999999</v>
      </c>
      <c r="I226" s="77">
        <v>0</v>
      </c>
    </row>
    <row r="227" spans="1:10" x14ac:dyDescent="0.2">
      <c r="A227" s="49">
        <v>0</v>
      </c>
      <c r="B227" s="56" t="s">
        <v>64</v>
      </c>
      <c r="C227" s="57">
        <v>1004</v>
      </c>
      <c r="D227" s="58">
        <v>0</v>
      </c>
      <c r="E227" s="118">
        <v>0</v>
      </c>
      <c r="F227" s="27">
        <f t="shared" ref="F227:I229" si="32">F228</f>
        <v>7716.71</v>
      </c>
      <c r="G227" s="27">
        <f t="shared" si="32"/>
        <v>7716.71</v>
      </c>
      <c r="H227" s="27">
        <f t="shared" si="32"/>
        <v>4394.6260000000002</v>
      </c>
      <c r="I227" s="27">
        <f t="shared" si="32"/>
        <v>4394.6260000000002</v>
      </c>
    </row>
    <row r="228" spans="1:10" ht="25.5" x14ac:dyDescent="0.2">
      <c r="A228" s="49">
        <v>0</v>
      </c>
      <c r="B228" s="29" t="s">
        <v>150</v>
      </c>
      <c r="C228" s="59">
        <v>1004</v>
      </c>
      <c r="D228" s="60" t="s">
        <v>24</v>
      </c>
      <c r="E228" s="61">
        <v>0</v>
      </c>
      <c r="F228" s="77">
        <f t="shared" si="32"/>
        <v>7716.71</v>
      </c>
      <c r="G228" s="77">
        <f t="shared" si="32"/>
        <v>7716.71</v>
      </c>
      <c r="H228" s="77">
        <f t="shared" si="32"/>
        <v>4394.6260000000002</v>
      </c>
      <c r="I228" s="77">
        <f t="shared" si="32"/>
        <v>4394.6260000000002</v>
      </c>
    </row>
    <row r="229" spans="1:10" ht="25.5" x14ac:dyDescent="0.2">
      <c r="A229" s="49">
        <v>0</v>
      </c>
      <c r="B229" s="29" t="s">
        <v>33</v>
      </c>
      <c r="C229" s="59">
        <v>1004</v>
      </c>
      <c r="D229" s="60" t="s">
        <v>24</v>
      </c>
      <c r="E229" s="61">
        <v>200</v>
      </c>
      <c r="F229" s="77">
        <f t="shared" si="32"/>
        <v>7716.71</v>
      </c>
      <c r="G229" s="77">
        <f t="shared" si="32"/>
        <v>7716.71</v>
      </c>
      <c r="H229" s="77">
        <f t="shared" si="32"/>
        <v>4394.6260000000002</v>
      </c>
      <c r="I229" s="77">
        <f t="shared" si="32"/>
        <v>4394.6260000000002</v>
      </c>
    </row>
    <row r="230" spans="1:10" s="14" customFormat="1" ht="25.5" x14ac:dyDescent="0.2">
      <c r="A230" s="49">
        <v>0</v>
      </c>
      <c r="B230" s="29" t="s">
        <v>34</v>
      </c>
      <c r="C230" s="59">
        <v>1004</v>
      </c>
      <c r="D230" s="60" t="s">
        <v>24</v>
      </c>
      <c r="E230" s="61">
        <v>240</v>
      </c>
      <c r="F230" s="77">
        <v>7716.71</v>
      </c>
      <c r="G230" s="77">
        <v>7716.71</v>
      </c>
      <c r="H230" s="77">
        <v>4394.6260000000002</v>
      </c>
      <c r="I230" s="77">
        <v>4394.6260000000002</v>
      </c>
      <c r="J230"/>
    </row>
    <row r="231" spans="1:10" x14ac:dyDescent="0.2">
      <c r="A231" s="49">
        <v>0</v>
      </c>
      <c r="B231" s="56" t="s">
        <v>83</v>
      </c>
      <c r="C231" s="57">
        <v>1202</v>
      </c>
      <c r="D231" s="58">
        <v>0</v>
      </c>
      <c r="E231" s="118">
        <v>0</v>
      </c>
      <c r="F231" s="27">
        <f>F232</f>
        <v>2632.547</v>
      </c>
      <c r="G231" s="27">
        <f>G232</f>
        <v>0</v>
      </c>
      <c r="H231" s="27">
        <f>H232</f>
        <v>2010.6079999999999</v>
      </c>
      <c r="I231" s="27">
        <f>I232</f>
        <v>0</v>
      </c>
      <c r="J231" s="14"/>
    </row>
    <row r="232" spans="1:10" ht="25.5" x14ac:dyDescent="0.2">
      <c r="A232" s="49">
        <v>0</v>
      </c>
      <c r="B232" s="29" t="s">
        <v>157</v>
      </c>
      <c r="C232" s="59">
        <v>1202</v>
      </c>
      <c r="D232" s="60" t="s">
        <v>28</v>
      </c>
      <c r="E232" s="61">
        <v>0</v>
      </c>
      <c r="F232" s="77">
        <f>F233</f>
        <v>2632.547</v>
      </c>
      <c r="G232" s="77">
        <v>0</v>
      </c>
      <c r="H232" s="77">
        <f>H233</f>
        <v>2010.6079999999999</v>
      </c>
      <c r="I232" s="77">
        <v>0</v>
      </c>
    </row>
    <row r="233" spans="1:10" ht="25.5" x14ac:dyDescent="0.2">
      <c r="A233" s="49">
        <v>0</v>
      </c>
      <c r="B233" s="29" t="s">
        <v>50</v>
      </c>
      <c r="C233" s="59">
        <v>1202</v>
      </c>
      <c r="D233" s="60" t="s">
        <v>28</v>
      </c>
      <c r="E233" s="61">
        <v>600</v>
      </c>
      <c r="F233" s="77">
        <f>F234</f>
        <v>2632.547</v>
      </c>
      <c r="G233" s="77">
        <v>0</v>
      </c>
      <c r="H233" s="77">
        <f>H234</f>
        <v>2010.6079999999999</v>
      </c>
      <c r="I233" s="77">
        <v>0</v>
      </c>
    </row>
    <row r="234" spans="1:10" x14ac:dyDescent="0.2">
      <c r="A234" s="49">
        <v>0</v>
      </c>
      <c r="B234" s="29" t="s">
        <v>51</v>
      </c>
      <c r="C234" s="59">
        <v>1202</v>
      </c>
      <c r="D234" s="60" t="s">
        <v>28</v>
      </c>
      <c r="E234" s="61">
        <v>620</v>
      </c>
      <c r="F234" s="77">
        <v>2632.547</v>
      </c>
      <c r="G234" s="77">
        <v>0</v>
      </c>
      <c r="H234" s="77">
        <v>2010.6079999999999</v>
      </c>
      <c r="I234" s="77">
        <v>0</v>
      </c>
    </row>
    <row r="235" spans="1:10" ht="25.5" x14ac:dyDescent="0.2">
      <c r="A235" s="53">
        <v>978</v>
      </c>
      <c r="B235" s="68" t="s">
        <v>129</v>
      </c>
      <c r="C235" s="69"/>
      <c r="D235" s="118"/>
      <c r="E235" s="118"/>
      <c r="F235" s="27">
        <f t="shared" ref="F235:I236" si="33">F236</f>
        <v>1569.2729999999999</v>
      </c>
      <c r="G235" s="27">
        <f t="shared" si="33"/>
        <v>0</v>
      </c>
      <c r="H235" s="27">
        <f t="shared" si="33"/>
        <v>1127.982</v>
      </c>
      <c r="I235" s="27">
        <f t="shared" si="33"/>
        <v>0</v>
      </c>
    </row>
    <row r="236" spans="1:10" ht="27" customHeight="1" x14ac:dyDescent="0.2">
      <c r="A236" s="53"/>
      <c r="B236" s="56" t="s">
        <v>37</v>
      </c>
      <c r="C236" s="69">
        <v>106</v>
      </c>
      <c r="D236" s="118"/>
      <c r="E236" s="118"/>
      <c r="F236" s="82">
        <f t="shared" si="33"/>
        <v>1569.2729999999999</v>
      </c>
      <c r="G236" s="82">
        <f t="shared" si="33"/>
        <v>0</v>
      </c>
      <c r="H236" s="82">
        <f t="shared" si="33"/>
        <v>1127.982</v>
      </c>
      <c r="I236" s="82">
        <f t="shared" si="33"/>
        <v>0</v>
      </c>
    </row>
    <row r="237" spans="1:10" ht="38.25" x14ac:dyDescent="0.2">
      <c r="A237" s="53"/>
      <c r="B237" s="29" t="s">
        <v>158</v>
      </c>
      <c r="C237" s="70">
        <v>106</v>
      </c>
      <c r="D237" s="61">
        <v>4900000000</v>
      </c>
      <c r="E237" s="61"/>
      <c r="F237" s="94">
        <f>F238+F240+F242</f>
        <v>1569.2729999999999</v>
      </c>
      <c r="G237" s="94">
        <f t="shared" ref="G237:I237" si="34">G238+G240</f>
        <v>0</v>
      </c>
      <c r="H237" s="94">
        <f>H238+H240+H242</f>
        <v>1127.982</v>
      </c>
      <c r="I237" s="94">
        <f t="shared" si="34"/>
        <v>0</v>
      </c>
    </row>
    <row r="238" spans="1:10" ht="51" x14ac:dyDescent="0.2">
      <c r="A238" s="53"/>
      <c r="B238" s="29" t="s">
        <v>31</v>
      </c>
      <c r="C238" s="70">
        <v>106</v>
      </c>
      <c r="D238" s="61">
        <v>4900000000</v>
      </c>
      <c r="E238" s="61">
        <v>100</v>
      </c>
      <c r="F238" s="77">
        <f>F239</f>
        <v>1545.4849999999999</v>
      </c>
      <c r="G238" s="83"/>
      <c r="H238" s="77">
        <f>H239</f>
        <v>1104.194</v>
      </c>
      <c r="I238" s="83"/>
    </row>
    <row r="239" spans="1:10" ht="25.5" x14ac:dyDescent="0.2">
      <c r="A239" s="53"/>
      <c r="B239" s="29" t="s">
        <v>32</v>
      </c>
      <c r="C239" s="70">
        <v>106</v>
      </c>
      <c r="D239" s="61">
        <v>4900000000</v>
      </c>
      <c r="E239" s="61">
        <v>120</v>
      </c>
      <c r="F239" s="77">
        <v>1545.4849999999999</v>
      </c>
      <c r="G239" s="79"/>
      <c r="H239" s="77">
        <v>1104.194</v>
      </c>
      <c r="I239" s="79"/>
    </row>
    <row r="240" spans="1:10" ht="25.5" x14ac:dyDescent="0.2">
      <c r="A240" s="53"/>
      <c r="B240" s="29" t="s">
        <v>33</v>
      </c>
      <c r="C240" s="70">
        <v>106</v>
      </c>
      <c r="D240" s="61">
        <v>4900000000</v>
      </c>
      <c r="E240" s="61">
        <v>200</v>
      </c>
      <c r="F240" s="77">
        <f>F241</f>
        <v>18.5</v>
      </c>
      <c r="G240" s="79"/>
      <c r="H240" s="77">
        <f>H241</f>
        <v>18.5</v>
      </c>
      <c r="I240" s="79">
        <f>I241</f>
        <v>0</v>
      </c>
    </row>
    <row r="241" spans="1:9" ht="25.5" x14ac:dyDescent="0.2">
      <c r="A241" s="53"/>
      <c r="B241" s="29" t="s">
        <v>34</v>
      </c>
      <c r="C241" s="70">
        <v>106</v>
      </c>
      <c r="D241" s="61">
        <v>4900000000</v>
      </c>
      <c r="E241" s="61">
        <v>240</v>
      </c>
      <c r="F241" s="77">
        <v>18.5</v>
      </c>
      <c r="G241" s="79"/>
      <c r="H241" s="77">
        <v>18.5</v>
      </c>
      <c r="I241" s="79"/>
    </row>
    <row r="242" spans="1:9" x14ac:dyDescent="0.2">
      <c r="A242" s="53"/>
      <c r="B242" s="29" t="s">
        <v>35</v>
      </c>
      <c r="C242" s="70">
        <v>106</v>
      </c>
      <c r="D242" s="61">
        <v>4900000000</v>
      </c>
      <c r="E242" s="61">
        <v>800</v>
      </c>
      <c r="F242" s="77">
        <f>F243</f>
        <v>5.2880000000000003</v>
      </c>
      <c r="G242" s="79"/>
      <c r="H242" s="77">
        <f>H243</f>
        <v>5.2880000000000003</v>
      </c>
      <c r="I242" s="79"/>
    </row>
    <row r="243" spans="1:9" x14ac:dyDescent="0.2">
      <c r="A243" s="53"/>
      <c r="B243" s="29" t="s">
        <v>36</v>
      </c>
      <c r="C243" s="70">
        <v>106</v>
      </c>
      <c r="D243" s="61">
        <v>4900000000</v>
      </c>
      <c r="E243" s="61">
        <v>850</v>
      </c>
      <c r="F243" s="77">
        <v>5.2880000000000003</v>
      </c>
      <c r="G243" s="79"/>
      <c r="H243" s="77">
        <v>5.2880000000000003</v>
      </c>
      <c r="I243" s="79"/>
    </row>
    <row r="244" spans="1:9" x14ac:dyDescent="0.2">
      <c r="A244" s="133" t="s">
        <v>6</v>
      </c>
      <c r="B244" s="134"/>
      <c r="C244" s="134"/>
      <c r="D244" s="134"/>
      <c r="E244" s="135"/>
      <c r="F244" s="82">
        <f>F12+F46+F114+F235</f>
        <v>453990.52699999994</v>
      </c>
      <c r="G244" s="82">
        <f>G12+G46+G114+G236</f>
        <v>194158.84399999998</v>
      </c>
      <c r="H244" s="82">
        <f>H12+H46+H114+H235</f>
        <v>225617.76700000002</v>
      </c>
      <c r="I244" s="82">
        <f>I12+I46+I114+I236</f>
        <v>47957.898000000001</v>
      </c>
    </row>
    <row r="245" spans="1:9" hidden="1" x14ac:dyDescent="0.2">
      <c r="A245" s="49">
        <v>0</v>
      </c>
      <c r="B245" s="29" t="s">
        <v>84</v>
      </c>
      <c r="C245" s="59">
        <v>0</v>
      </c>
      <c r="D245" s="60">
        <v>0</v>
      </c>
      <c r="E245" s="61">
        <v>0</v>
      </c>
      <c r="F245" s="77">
        <v>0</v>
      </c>
      <c r="G245" s="77">
        <v>0</v>
      </c>
    </row>
    <row r="246" spans="1:9" hidden="1" x14ac:dyDescent="0.2">
      <c r="A246" s="49">
        <v>0</v>
      </c>
      <c r="B246" s="29" t="s">
        <v>84</v>
      </c>
      <c r="C246" s="59">
        <v>0</v>
      </c>
      <c r="D246" s="60">
        <v>0</v>
      </c>
      <c r="E246" s="61">
        <v>0</v>
      </c>
      <c r="F246" s="77">
        <v>0</v>
      </c>
      <c r="G246" s="77">
        <v>0</v>
      </c>
    </row>
    <row r="247" spans="1:9" hidden="1" x14ac:dyDescent="0.2">
      <c r="A247" s="49">
        <v>0</v>
      </c>
      <c r="B247" s="29" t="s">
        <v>84</v>
      </c>
      <c r="C247" s="59">
        <v>0</v>
      </c>
      <c r="D247" s="60">
        <v>0</v>
      </c>
      <c r="E247" s="61">
        <v>0</v>
      </c>
      <c r="F247" s="77">
        <v>0</v>
      </c>
      <c r="G247" s="77">
        <v>0</v>
      </c>
    </row>
    <row r="248" spans="1:9" hidden="1" x14ac:dyDescent="0.2">
      <c r="A248" s="49">
        <v>0</v>
      </c>
      <c r="B248" s="29" t="s">
        <v>84</v>
      </c>
      <c r="C248" s="59">
        <v>0</v>
      </c>
      <c r="D248" s="60">
        <v>0</v>
      </c>
      <c r="E248" s="61">
        <v>0</v>
      </c>
      <c r="F248" s="77">
        <v>0</v>
      </c>
      <c r="G248" s="77">
        <v>0</v>
      </c>
    </row>
    <row r="249" spans="1:9" hidden="1" x14ac:dyDescent="0.2">
      <c r="A249" s="49">
        <v>0</v>
      </c>
      <c r="B249" s="29" t="s">
        <v>84</v>
      </c>
      <c r="C249" s="59">
        <v>0</v>
      </c>
      <c r="D249" s="60">
        <v>0</v>
      </c>
      <c r="E249" s="61">
        <v>0</v>
      </c>
      <c r="F249" s="77">
        <v>0</v>
      </c>
      <c r="G249" s="77">
        <v>0</v>
      </c>
    </row>
    <row r="250" spans="1:9" hidden="1" x14ac:dyDescent="0.2">
      <c r="A250" s="49">
        <v>0</v>
      </c>
      <c r="B250" s="29" t="s">
        <v>84</v>
      </c>
      <c r="C250" s="59">
        <v>0</v>
      </c>
      <c r="D250" s="60">
        <v>0</v>
      </c>
      <c r="E250" s="61">
        <v>0</v>
      </c>
      <c r="F250" s="77">
        <v>0</v>
      </c>
      <c r="G250" s="77">
        <v>0</v>
      </c>
    </row>
    <row r="251" spans="1:9" hidden="1" x14ac:dyDescent="0.2">
      <c r="A251" s="49">
        <v>0</v>
      </c>
      <c r="B251" s="29" t="s">
        <v>84</v>
      </c>
      <c r="C251" s="59">
        <v>0</v>
      </c>
      <c r="D251" s="60">
        <v>0</v>
      </c>
      <c r="E251" s="61">
        <v>0</v>
      </c>
      <c r="F251" s="77">
        <v>0</v>
      </c>
      <c r="G251" s="77">
        <v>0</v>
      </c>
    </row>
    <row r="252" spans="1:9" hidden="1" x14ac:dyDescent="0.2">
      <c r="A252" s="49">
        <v>0</v>
      </c>
      <c r="B252" s="29" t="s">
        <v>84</v>
      </c>
      <c r="C252" s="59">
        <v>0</v>
      </c>
      <c r="D252" s="60">
        <v>0</v>
      </c>
      <c r="E252" s="61">
        <v>0</v>
      </c>
      <c r="F252" s="77">
        <v>0</v>
      </c>
      <c r="G252" s="77">
        <v>0</v>
      </c>
    </row>
    <row r="253" spans="1:9" hidden="1" x14ac:dyDescent="0.2">
      <c r="A253" s="49">
        <v>0</v>
      </c>
      <c r="B253" s="29" t="s">
        <v>84</v>
      </c>
      <c r="C253" s="59">
        <v>0</v>
      </c>
      <c r="D253" s="60">
        <v>0</v>
      </c>
      <c r="E253" s="61">
        <v>0</v>
      </c>
      <c r="F253" s="77">
        <v>0</v>
      </c>
      <c r="G253" s="77">
        <v>0</v>
      </c>
    </row>
    <row r="254" spans="1:9" x14ac:dyDescent="0.2">
      <c r="A254" s="49">
        <v>0</v>
      </c>
      <c r="B254" s="29" t="s">
        <v>84</v>
      </c>
      <c r="C254" s="59">
        <v>0</v>
      </c>
      <c r="D254" s="60">
        <v>0</v>
      </c>
      <c r="E254" s="78">
        <v>0</v>
      </c>
      <c r="F254" s="84">
        <v>0</v>
      </c>
      <c r="G254" s="84">
        <v>0</v>
      </c>
    </row>
    <row r="255" spans="1:9" x14ac:dyDescent="0.2">
      <c r="E255" s="97"/>
      <c r="F255" s="28"/>
      <c r="G255" s="88"/>
    </row>
    <row r="256" spans="1:9" x14ac:dyDescent="0.2">
      <c r="A256"/>
      <c r="B256"/>
      <c r="C256"/>
      <c r="D256"/>
      <c r="E256" s="97"/>
      <c r="F256" s="89">
        <v>294415.21799999999</v>
      </c>
      <c r="G256" s="89">
        <v>51393.233</v>
      </c>
      <c r="H256"/>
      <c r="I256"/>
    </row>
    <row r="257" spans="1:9" x14ac:dyDescent="0.2">
      <c r="A257"/>
      <c r="B257"/>
      <c r="C257"/>
      <c r="D257"/>
      <c r="F257" s="90">
        <f>F256-F244</f>
        <v>-159575.30899999995</v>
      </c>
      <c r="G257" s="90">
        <f>G256-G244</f>
        <v>-142765.61099999998</v>
      </c>
      <c r="H257"/>
      <c r="I257"/>
    </row>
    <row r="258" spans="1:9" x14ac:dyDescent="0.2">
      <c r="A258"/>
      <c r="B258"/>
      <c r="C258"/>
      <c r="D258"/>
      <c r="F258" s="90"/>
      <c r="H258"/>
      <c r="I258"/>
    </row>
    <row r="259" spans="1:9" x14ac:dyDescent="0.2">
      <c r="A259"/>
      <c r="B259"/>
      <c r="C259"/>
      <c r="D259"/>
      <c r="F259" s="89"/>
      <c r="H259"/>
      <c r="I259"/>
    </row>
    <row r="260" spans="1:9" x14ac:dyDescent="0.2">
      <c r="A260"/>
      <c r="B260"/>
      <c r="C260"/>
      <c r="D260"/>
      <c r="F260" s="90"/>
      <c r="G260" s="90"/>
      <c r="H260"/>
      <c r="I260"/>
    </row>
    <row r="262" spans="1:9" x14ac:dyDescent="0.2">
      <c r="A262"/>
      <c r="B262"/>
      <c r="C262"/>
      <c r="D262"/>
      <c r="F262" s="90"/>
      <c r="H262"/>
      <c r="I262"/>
    </row>
  </sheetData>
  <dataConsolidate link="1"/>
  <mergeCells count="14">
    <mergeCell ref="A244:E244"/>
    <mergeCell ref="A8:A10"/>
    <mergeCell ref="B8:B10"/>
    <mergeCell ref="C8:C10"/>
    <mergeCell ref="D8:D10"/>
    <mergeCell ref="E8:E10"/>
    <mergeCell ref="H8:I9"/>
    <mergeCell ref="A1:I1"/>
    <mergeCell ref="A2:I2"/>
    <mergeCell ref="A3:I3"/>
    <mergeCell ref="A4:I4"/>
    <mergeCell ref="A5:I5"/>
    <mergeCell ref="A6:I6"/>
    <mergeCell ref="F8:G9"/>
  </mergeCells>
  <pageMargins left="0.47244094488188981" right="0.19685039370078741" top="0.59055118110236227" bottom="0.43307086614173229" header="0" footer="0"/>
  <pageSetup paperSize="9" scale="70" fitToHeight="9" orientation="portrait" r:id="rId1"/>
  <headerFooter alignWithMargins="0"/>
  <rowBreaks count="1" manualBreakCount="1">
    <brk id="216" max="8" man="1"/>
  </rowBreaks>
  <drawing r:id="rId2"/>
  <legacyDrawing r:id="rId3"/>
  <controls>
    <mc:AlternateContent xmlns:mc="http://schemas.openxmlformats.org/markup-compatibility/2006">
      <mc:Choice Requires="x14">
        <control shapeId="1025" r:id="rId4" name="ToggleButton1">
          <controlPr defaultSize="0" print="0" autoLine="0" r:id="rId5">
            <anchor moveWithCells="1">
              <from>
                <xdr:col>26</xdr:col>
                <xdr:colOff>457200</xdr:colOff>
                <xdr:row>1</xdr:row>
                <xdr:rowOff>38100</xdr:rowOff>
              </from>
              <to>
                <xdr:col>32</xdr:col>
                <xdr:colOff>57150</xdr:colOff>
                <xdr:row>3</xdr:row>
                <xdr:rowOff>57150</xdr:rowOff>
              </to>
            </anchor>
          </controlPr>
        </control>
      </mc:Choice>
      <mc:Fallback>
        <control shapeId="1025" r:id="rId4" name="Toggle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K110"/>
  <sheetViews>
    <sheetView showZeros="0" tabSelected="1" view="pageBreakPreview" zoomScaleNormal="100" zoomScaleSheetLayoutView="100" workbookViewId="0">
      <selection activeCell="D6" sqref="D6"/>
    </sheetView>
  </sheetViews>
  <sheetFormatPr defaultColWidth="9.140625" defaultRowHeight="12.75" x14ac:dyDescent="0.2"/>
  <cols>
    <col min="1" max="1" width="6.140625" style="103" bestFit="1" customWidth="1"/>
    <col min="2" max="2" width="60.28515625" style="104" customWidth="1"/>
    <col min="3" max="3" width="11.140625" style="93" customWidth="1"/>
    <col min="4" max="4" width="12.7109375" style="26" customWidth="1"/>
    <col min="5" max="5" width="12.28515625" style="31" customWidth="1"/>
    <col min="6" max="6" width="13.140625" style="5" customWidth="1"/>
    <col min="7" max="16384" width="9.140625" style="5"/>
  </cols>
  <sheetData>
    <row r="1" spans="1:9" x14ac:dyDescent="0.2">
      <c r="A1" s="139" t="s">
        <v>173</v>
      </c>
      <c r="B1" s="139"/>
      <c r="C1" s="139"/>
      <c r="D1" s="139"/>
      <c r="E1" s="139"/>
      <c r="F1" s="139"/>
    </row>
    <row r="2" spans="1:9" x14ac:dyDescent="0.2">
      <c r="A2" s="139" t="s">
        <v>177</v>
      </c>
      <c r="B2" s="139"/>
      <c r="C2" s="139"/>
      <c r="D2" s="139"/>
      <c r="E2" s="139"/>
      <c r="F2" s="139"/>
    </row>
    <row r="3" spans="1:9" x14ac:dyDescent="0.2">
      <c r="A3" s="139" t="s">
        <v>88</v>
      </c>
      <c r="B3" s="139"/>
      <c r="C3" s="139"/>
      <c r="D3" s="139"/>
      <c r="E3" s="139"/>
      <c r="F3" s="139"/>
    </row>
    <row r="4" spans="1:9" x14ac:dyDescent="0.2">
      <c r="A4" s="140"/>
      <c r="B4" s="140"/>
      <c r="C4" s="140"/>
      <c r="D4" s="140"/>
      <c r="E4" s="140"/>
      <c r="F4" s="140"/>
    </row>
    <row r="5" spans="1:9" s="1" customFormat="1" ht="29.25" customHeight="1" x14ac:dyDescent="0.2">
      <c r="A5" s="141" t="s">
        <v>174</v>
      </c>
      <c r="B5" s="141"/>
      <c r="C5" s="141"/>
      <c r="D5" s="141"/>
      <c r="E5" s="141"/>
      <c r="F5" s="141"/>
    </row>
    <row r="6" spans="1:9" s="1" customFormat="1" ht="29.25" customHeight="1" x14ac:dyDescent="0.25">
      <c r="A6" s="121"/>
      <c r="B6" s="121"/>
      <c r="C6" s="121"/>
      <c r="D6" s="121"/>
      <c r="F6" s="124" t="s">
        <v>170</v>
      </c>
    </row>
    <row r="7" spans="1:9" s="1" customFormat="1" ht="3.75" customHeight="1" x14ac:dyDescent="0.2">
      <c r="A7" s="98"/>
      <c r="B7" s="99"/>
      <c r="C7" s="71"/>
      <c r="D7" s="98"/>
    </row>
    <row r="8" spans="1:9" s="1" customFormat="1" ht="5.25" customHeight="1" x14ac:dyDescent="0.2">
      <c r="A8" s="138" t="s">
        <v>1</v>
      </c>
      <c r="B8" s="144" t="s">
        <v>118</v>
      </c>
      <c r="C8" s="145" t="s">
        <v>168</v>
      </c>
      <c r="D8" s="146"/>
      <c r="E8" s="145" t="s">
        <v>169</v>
      </c>
      <c r="F8" s="146"/>
    </row>
    <row r="9" spans="1:9" s="3" customFormat="1" ht="6.6" customHeight="1" x14ac:dyDescent="0.2">
      <c r="A9" s="138"/>
      <c r="B9" s="144"/>
      <c r="C9" s="147"/>
      <c r="D9" s="148"/>
      <c r="E9" s="147"/>
      <c r="F9" s="148"/>
    </row>
    <row r="10" spans="1:9" s="1" customFormat="1" ht="150" customHeight="1" x14ac:dyDescent="0.2">
      <c r="A10" s="138"/>
      <c r="B10" s="144"/>
      <c r="C10" s="100" t="s">
        <v>4</v>
      </c>
      <c r="D10" s="100" t="s">
        <v>131</v>
      </c>
      <c r="E10" s="100" t="s">
        <v>4</v>
      </c>
      <c r="F10" s="100" t="s">
        <v>131</v>
      </c>
    </row>
    <row r="11" spans="1:9" customFormat="1" ht="19.5" customHeight="1" x14ac:dyDescent="0.2">
      <c r="A11" s="57" t="s">
        <v>8</v>
      </c>
      <c r="B11" s="101" t="s">
        <v>29</v>
      </c>
      <c r="C11" s="27">
        <f>C12+C13+C14+C15+C17+C18</f>
        <v>95751.347999999998</v>
      </c>
      <c r="D11" s="27">
        <f>D12+D13+D14+D15+D17+D18</f>
        <v>5348.2599999999993</v>
      </c>
      <c r="E11" s="27">
        <f>E12+E13+E14+E15+E17+E18</f>
        <v>69226.634999999995</v>
      </c>
      <c r="F11" s="27">
        <f>F12+F13+F14+F15+F17+F18</f>
        <v>3743.7759999999998</v>
      </c>
    </row>
    <row r="12" spans="1:9" s="1" customFormat="1" ht="25.5" x14ac:dyDescent="0.2">
      <c r="A12" s="59">
        <v>102</v>
      </c>
      <c r="B12" s="48" t="s">
        <v>71</v>
      </c>
      <c r="C12" s="77">
        <f>'2_Ведом'!F115</f>
        <v>3384.0329999999999</v>
      </c>
      <c r="D12" s="77">
        <f>'2_Ведом'!G115</f>
        <v>0</v>
      </c>
      <c r="E12" s="77">
        <f>'2_Ведом'!H115</f>
        <v>2317.3470000000002</v>
      </c>
      <c r="F12" s="77">
        <f>'2_Ведом'!I115</f>
        <v>0</v>
      </c>
      <c r="G12" s="31"/>
      <c r="H12" s="31"/>
      <c r="I12" s="31"/>
    </row>
    <row r="13" spans="1:9" s="31" customFormat="1" ht="36.75" customHeight="1" x14ac:dyDescent="0.2">
      <c r="A13" s="59">
        <v>104</v>
      </c>
      <c r="B13" s="48" t="s">
        <v>30</v>
      </c>
      <c r="C13" s="77">
        <f>'2_Ведом'!F119+'2_Ведом'!F13</f>
        <v>22752.573</v>
      </c>
      <c r="D13" s="77">
        <f>'2_Ведом'!G13+'2_Ведом'!G119</f>
        <v>837.51099999999997</v>
      </c>
      <c r="E13" s="77">
        <f>'2_Ведом'!H119+'2_Ведом'!H13</f>
        <v>17386.368999999999</v>
      </c>
      <c r="F13" s="77">
        <f>'2_Ведом'!I13+'2_Ведом'!I119</f>
        <v>623.98199999999997</v>
      </c>
    </row>
    <row r="14" spans="1:9" s="31" customFormat="1" x14ac:dyDescent="0.2">
      <c r="A14" s="59">
        <v>105</v>
      </c>
      <c r="B14" s="48" t="s">
        <v>117</v>
      </c>
      <c r="C14" s="77">
        <f>'2_Ведом'!F137</f>
        <v>5.5140000000000002</v>
      </c>
      <c r="D14" s="77">
        <f>'2_Ведом'!G137</f>
        <v>5.5140000000000002</v>
      </c>
      <c r="E14" s="77">
        <f>'2_Ведом'!H137</f>
        <v>0</v>
      </c>
      <c r="F14" s="77">
        <f>'2_Ведом'!I137</f>
        <v>0</v>
      </c>
    </row>
    <row r="15" spans="1:9" s="31" customFormat="1" ht="25.5" x14ac:dyDescent="0.2">
      <c r="A15" s="59">
        <v>106</v>
      </c>
      <c r="B15" s="48" t="s">
        <v>37</v>
      </c>
      <c r="C15" s="77">
        <f>'2_Ведом'!F17+'2_Ведом'!F236</f>
        <v>16548.385999999999</v>
      </c>
      <c r="D15" s="77">
        <f>'2_Ведом'!G17</f>
        <v>0</v>
      </c>
      <c r="E15" s="77">
        <f>'2_Ведом'!H17+'2_Ведом'!H236</f>
        <v>12812.846999999998</v>
      </c>
      <c r="F15" s="77">
        <f>'2_Ведом'!I17</f>
        <v>0</v>
      </c>
    </row>
    <row r="16" spans="1:9" s="31" customFormat="1" ht="12.75" hidden="1" customHeight="1" x14ac:dyDescent="0.2">
      <c r="A16" s="59">
        <v>107</v>
      </c>
      <c r="B16" s="48" t="s">
        <v>100</v>
      </c>
      <c r="C16" s="77"/>
      <c r="D16" s="77"/>
      <c r="E16" s="77"/>
      <c r="F16" s="77"/>
    </row>
    <row r="17" spans="1:6" s="31" customFormat="1" x14ac:dyDescent="0.2">
      <c r="A17" s="59">
        <v>111</v>
      </c>
      <c r="B17" s="48" t="s">
        <v>72</v>
      </c>
      <c r="C17" s="77">
        <f>'2_Ведом'!F142</f>
        <v>100</v>
      </c>
      <c r="D17" s="77">
        <f>'2_Ведом'!G142</f>
        <v>0</v>
      </c>
      <c r="E17" s="77">
        <f>'2_Ведом'!H142</f>
        <v>0</v>
      </c>
      <c r="F17" s="77">
        <f>'2_Ведом'!I142</f>
        <v>0</v>
      </c>
    </row>
    <row r="18" spans="1:6" s="31" customFormat="1" x14ac:dyDescent="0.2">
      <c r="A18" s="59">
        <v>113</v>
      </c>
      <c r="B18" s="48" t="s">
        <v>49</v>
      </c>
      <c r="C18" s="77">
        <f>'2_Ведом'!F47+'2_Ведом'!F146+'2_Ведом'!F26</f>
        <v>52960.841999999997</v>
      </c>
      <c r="D18" s="77">
        <f>'2_Ведом'!G47+'2_Ведом'!G146</f>
        <v>4505.2349999999997</v>
      </c>
      <c r="E18" s="77">
        <f>'2_Ведом'!H47+'2_Ведом'!H146+'2_Ведом'!H26</f>
        <v>36710.072</v>
      </c>
      <c r="F18" s="77">
        <f>'2_Ведом'!I47+'2_Ведом'!I146</f>
        <v>3119.7939999999999</v>
      </c>
    </row>
    <row r="19" spans="1:6" x14ac:dyDescent="0.2">
      <c r="A19" s="57">
        <v>300</v>
      </c>
      <c r="B19" s="101" t="s">
        <v>166</v>
      </c>
      <c r="C19" s="27">
        <f>C20</f>
        <v>876.92499999999995</v>
      </c>
      <c r="D19" s="27">
        <f>D20</f>
        <v>0</v>
      </c>
      <c r="E19" s="27">
        <f>E20</f>
        <v>0</v>
      </c>
      <c r="F19" s="27">
        <f>F20</f>
        <v>0</v>
      </c>
    </row>
    <row r="20" spans="1:6" ht="25.5" x14ac:dyDescent="0.2">
      <c r="A20" s="59">
        <v>310</v>
      </c>
      <c r="B20" s="48" t="s">
        <v>165</v>
      </c>
      <c r="C20" s="77">
        <f>'2_Ведом'!F61</f>
        <v>876.92499999999995</v>
      </c>
      <c r="D20" s="77"/>
      <c r="E20" s="77">
        <f>'2_Ведом'!H61</f>
        <v>0</v>
      </c>
      <c r="F20" s="77"/>
    </row>
    <row r="21" spans="1:6" x14ac:dyDescent="0.2">
      <c r="A21" s="57" t="s">
        <v>15</v>
      </c>
      <c r="B21" s="101" t="s">
        <v>52</v>
      </c>
      <c r="C21" s="27">
        <f>C22+C23+C24+C25</f>
        <v>32431.585999999999</v>
      </c>
      <c r="D21" s="27">
        <f>D22+D23+D24+D25</f>
        <v>19840.274999999998</v>
      </c>
      <c r="E21" s="27">
        <f>E22+E23+E24+E25</f>
        <v>14914.851999999999</v>
      </c>
      <c r="F21" s="27">
        <f>F22+F23+F24+F25</f>
        <v>5732.7839999999997</v>
      </c>
    </row>
    <row r="22" spans="1:6" s="31" customFormat="1" x14ac:dyDescent="0.2">
      <c r="A22" s="59">
        <v>405</v>
      </c>
      <c r="B22" s="48" t="s">
        <v>75</v>
      </c>
      <c r="C22" s="77">
        <f>'2_Ведом'!F172</f>
        <v>14505.359999999999</v>
      </c>
      <c r="D22" s="77">
        <f>'2_Ведом'!G172</f>
        <v>9287.4939999999988</v>
      </c>
      <c r="E22" s="77">
        <f>'2_Ведом'!H172</f>
        <v>9471.2919999999995</v>
      </c>
      <c r="F22" s="77">
        <f>'2_Ведом'!I172</f>
        <v>5580.0029999999997</v>
      </c>
    </row>
    <row r="23" spans="1:6" s="31" customFormat="1" ht="11.25" customHeight="1" x14ac:dyDescent="0.2">
      <c r="A23" s="59">
        <v>408</v>
      </c>
      <c r="B23" s="48" t="s">
        <v>77</v>
      </c>
      <c r="C23" s="77">
        <f>'2_Ведом'!F185</f>
        <v>4343.7390000000005</v>
      </c>
      <c r="D23" s="77">
        <f>'2_Ведом'!G185</f>
        <v>0</v>
      </c>
      <c r="E23" s="77">
        <f>'2_Ведом'!H185</f>
        <v>3675.5630000000001</v>
      </c>
      <c r="F23" s="77">
        <f>'2_Ведом'!I185</f>
        <v>0</v>
      </c>
    </row>
    <row r="24" spans="1:6" s="31" customFormat="1" x14ac:dyDescent="0.2">
      <c r="A24" s="59">
        <v>409</v>
      </c>
      <c r="B24" s="48" t="s">
        <v>53</v>
      </c>
      <c r="C24" s="77">
        <f>'2_Ведом'!F62</f>
        <v>12761.773999999999</v>
      </c>
      <c r="D24" s="77">
        <f>'2_Ведом'!G62</f>
        <v>10400</v>
      </c>
      <c r="E24" s="77">
        <f>'2_Ведом'!H62</f>
        <v>1169.9659999999999</v>
      </c>
      <c r="F24" s="77">
        <f>'2_Ведом'!I62</f>
        <v>0</v>
      </c>
    </row>
    <row r="25" spans="1:6" s="31" customFormat="1" x14ac:dyDescent="0.2">
      <c r="A25" s="59">
        <v>412</v>
      </c>
      <c r="B25" s="48" t="s">
        <v>54</v>
      </c>
      <c r="C25" s="77">
        <f>'2_Ведом'!F66+'2_Ведом'!F193</f>
        <v>820.71299999999997</v>
      </c>
      <c r="D25" s="77">
        <f>'2_Ведом'!G66+'2_Ведом'!G193</f>
        <v>152.78100000000001</v>
      </c>
      <c r="E25" s="77">
        <f>'2_Ведом'!H66+'2_Ведом'!H193</f>
        <v>598.03099999999995</v>
      </c>
      <c r="F25" s="77">
        <f>'2_Ведом'!I66+'2_Ведом'!I193</f>
        <v>152.78100000000001</v>
      </c>
    </row>
    <row r="26" spans="1:6" x14ac:dyDescent="0.2">
      <c r="A26" s="57" t="s">
        <v>17</v>
      </c>
      <c r="B26" s="101" t="s">
        <v>55</v>
      </c>
      <c r="C26" s="27">
        <f>C27+C28+C29</f>
        <v>121503.773</v>
      </c>
      <c r="D26" s="27">
        <f t="shared" ref="D26:F26" si="0">D27+D28+D29</f>
        <v>115694.145</v>
      </c>
      <c r="E26" s="27">
        <f t="shared" si="0"/>
        <v>33188.142999999996</v>
      </c>
      <c r="F26" s="27">
        <f t="shared" si="0"/>
        <v>30164.988000000001</v>
      </c>
    </row>
    <row r="27" spans="1:6" s="31" customFormat="1" x14ac:dyDescent="0.2">
      <c r="A27" s="59">
        <v>501</v>
      </c>
      <c r="B27" s="48" t="s">
        <v>56</v>
      </c>
      <c r="C27" s="77">
        <f>'2_Ведом'!F73</f>
        <v>477.35300000000001</v>
      </c>
      <c r="D27" s="77">
        <v>0</v>
      </c>
      <c r="E27" s="77">
        <f>'2_Ведом'!H73</f>
        <v>173.92099999999999</v>
      </c>
      <c r="F27" s="77">
        <v>0</v>
      </c>
    </row>
    <row r="28" spans="1:6" s="31" customFormat="1" x14ac:dyDescent="0.2">
      <c r="A28" s="59">
        <v>503</v>
      </c>
      <c r="B28" s="48" t="s">
        <v>94</v>
      </c>
      <c r="C28" s="77">
        <f>'2_Ведом'!F80</f>
        <v>1734.7180000000001</v>
      </c>
      <c r="D28" s="77">
        <f>'2_Ведом'!G80</f>
        <v>0</v>
      </c>
      <c r="E28" s="77">
        <f>'2_Ведом'!H80</f>
        <v>1630.635</v>
      </c>
      <c r="F28" s="77">
        <f>'2_Ведом'!I80</f>
        <v>0</v>
      </c>
    </row>
    <row r="29" spans="1:6" s="31" customFormat="1" x14ac:dyDescent="0.2">
      <c r="A29" s="59">
        <v>505</v>
      </c>
      <c r="B29" s="48" t="s">
        <v>164</v>
      </c>
      <c r="C29" s="77">
        <f>'2_Ведом'!F200</f>
        <v>119291.702</v>
      </c>
      <c r="D29" s="77">
        <f>'2_Ведом'!G200</f>
        <v>115694.145</v>
      </c>
      <c r="E29" s="77">
        <f>'2_Ведом'!H200</f>
        <v>31383.587</v>
      </c>
      <c r="F29" s="77">
        <f>'2_Ведом'!I200</f>
        <v>30164.988000000001</v>
      </c>
    </row>
    <row r="30" spans="1:6" s="32" customFormat="1" x14ac:dyDescent="0.2">
      <c r="A30" s="57">
        <v>600</v>
      </c>
      <c r="B30" s="101" t="s">
        <v>136</v>
      </c>
      <c r="C30" s="27">
        <f>C31</f>
        <v>315.78899999999999</v>
      </c>
      <c r="D30" s="27">
        <f>D31</f>
        <v>300</v>
      </c>
      <c r="E30" s="27">
        <f>E31</f>
        <v>0</v>
      </c>
      <c r="F30" s="27">
        <f>F31</f>
        <v>0</v>
      </c>
    </row>
    <row r="31" spans="1:6" s="32" customFormat="1" x14ac:dyDescent="0.2">
      <c r="A31" s="59">
        <v>605</v>
      </c>
      <c r="B31" s="48" t="s">
        <v>135</v>
      </c>
      <c r="C31" s="77">
        <f>'2_Ведом'!F81</f>
        <v>315.78899999999999</v>
      </c>
      <c r="D31" s="77">
        <f>'2_Ведом'!G81</f>
        <v>300</v>
      </c>
      <c r="E31" s="77">
        <f>'2_Ведом'!H81</f>
        <v>0</v>
      </c>
      <c r="F31" s="77">
        <f>'2_Ведом'!I81</f>
        <v>0</v>
      </c>
    </row>
    <row r="32" spans="1:6" x14ac:dyDescent="0.2">
      <c r="A32" s="57" t="s">
        <v>10</v>
      </c>
      <c r="B32" s="101" t="s">
        <v>38</v>
      </c>
      <c r="C32" s="27">
        <f>C33+C41+C42+C43</f>
        <v>88392.527000000002</v>
      </c>
      <c r="D32" s="27">
        <f>D33+D41+D42+D43</f>
        <v>28270.245000000003</v>
      </c>
      <c r="E32" s="27">
        <f>E33+E41+E42+E43</f>
        <v>37239.976000000002</v>
      </c>
      <c r="F32" s="27">
        <f>F33+F41+F42+F43</f>
        <v>2592.5050000000001</v>
      </c>
    </row>
    <row r="33" spans="1:6" s="31" customFormat="1" x14ac:dyDescent="0.2">
      <c r="A33" s="59">
        <v>701</v>
      </c>
      <c r="B33" s="48" t="s">
        <v>78</v>
      </c>
      <c r="C33" s="77">
        <f>'2_Ведом'!F201</f>
        <v>12263.591</v>
      </c>
      <c r="D33" s="77">
        <f>'2_Ведом'!G201</f>
        <v>0</v>
      </c>
      <c r="E33" s="77">
        <f>'2_Ведом'!H201</f>
        <v>5380.6980000000003</v>
      </c>
      <c r="F33" s="77">
        <f>'2_Ведом'!I201</f>
        <v>0</v>
      </c>
    </row>
    <row r="34" spans="1:6" s="31" customFormat="1" ht="51" hidden="1" customHeight="1" x14ac:dyDescent="0.2">
      <c r="A34" s="59">
        <v>701</v>
      </c>
      <c r="B34" s="48" t="s">
        <v>99</v>
      </c>
      <c r="C34" s="77" t="e">
        <f>C35</f>
        <v>#REF!</v>
      </c>
      <c r="D34" s="77" t="e">
        <f>D35</f>
        <v>#REF!</v>
      </c>
      <c r="E34" s="77" t="e">
        <f>E35</f>
        <v>#REF!</v>
      </c>
      <c r="F34" s="77" t="e">
        <f>F35</f>
        <v>#REF!</v>
      </c>
    </row>
    <row r="35" spans="1:6" s="31" customFormat="1" ht="38.25" hidden="1" customHeight="1" x14ac:dyDescent="0.2">
      <c r="A35" s="59">
        <v>701</v>
      </c>
      <c r="B35" s="48" t="s">
        <v>57</v>
      </c>
      <c r="C35" s="77" t="e">
        <f>C38</f>
        <v>#REF!</v>
      </c>
      <c r="D35" s="77" t="e">
        <f>D38</f>
        <v>#REF!</v>
      </c>
      <c r="E35" s="77" t="e">
        <f>E38</f>
        <v>#REF!</v>
      </c>
      <c r="F35" s="77" t="e">
        <f>F38</f>
        <v>#REF!</v>
      </c>
    </row>
    <row r="36" spans="1:6" s="31" customFormat="1" ht="38.25" hidden="1" customHeight="1" x14ac:dyDescent="0.2">
      <c r="A36" s="59">
        <v>701</v>
      </c>
      <c r="B36" s="48" t="s">
        <v>57</v>
      </c>
      <c r="C36" s="77">
        <v>0</v>
      </c>
      <c r="D36" s="77">
        <v>0</v>
      </c>
      <c r="E36" s="77">
        <v>0</v>
      </c>
      <c r="F36" s="77">
        <v>0</v>
      </c>
    </row>
    <row r="37" spans="1:6" s="31" customFormat="1" ht="38.25" hidden="1" customHeight="1" x14ac:dyDescent="0.2">
      <c r="A37" s="59">
        <v>701</v>
      </c>
      <c r="B37" s="48" t="s">
        <v>57</v>
      </c>
      <c r="C37" s="77">
        <v>0</v>
      </c>
      <c r="D37" s="77">
        <v>0</v>
      </c>
      <c r="E37" s="77">
        <v>0</v>
      </c>
      <c r="F37" s="77">
        <v>0</v>
      </c>
    </row>
    <row r="38" spans="1:6" s="31" customFormat="1" ht="25.5" hidden="1" customHeight="1" x14ac:dyDescent="0.2">
      <c r="A38" s="59">
        <v>701</v>
      </c>
      <c r="B38" s="48" t="s">
        <v>79</v>
      </c>
      <c r="C38" s="77" t="e">
        <f t="shared" ref="C38:F39" si="1">C39</f>
        <v>#REF!</v>
      </c>
      <c r="D38" s="77" t="e">
        <f t="shared" si="1"/>
        <v>#REF!</v>
      </c>
      <c r="E38" s="77" t="e">
        <f t="shared" si="1"/>
        <v>#REF!</v>
      </c>
      <c r="F38" s="77" t="e">
        <f t="shared" si="1"/>
        <v>#REF!</v>
      </c>
    </row>
    <row r="39" spans="1:6" s="31" customFormat="1" ht="25.5" hidden="1" customHeight="1" x14ac:dyDescent="0.2">
      <c r="A39" s="59">
        <v>701</v>
      </c>
      <c r="B39" s="48" t="s">
        <v>50</v>
      </c>
      <c r="C39" s="77" t="e">
        <f t="shared" si="1"/>
        <v>#REF!</v>
      </c>
      <c r="D39" s="77" t="e">
        <f t="shared" si="1"/>
        <v>#REF!</v>
      </c>
      <c r="E39" s="77" t="e">
        <f t="shared" si="1"/>
        <v>#REF!</v>
      </c>
      <c r="F39" s="77" t="e">
        <f t="shared" si="1"/>
        <v>#REF!</v>
      </c>
    </row>
    <row r="40" spans="1:6" s="31" customFormat="1" ht="12.75" hidden="1" customHeight="1" x14ac:dyDescent="0.2">
      <c r="A40" s="59">
        <v>701</v>
      </c>
      <c r="B40" s="48" t="s">
        <v>51</v>
      </c>
      <c r="C40" s="77" t="e">
        <f>'2_Ведом'!#REF!</f>
        <v>#REF!</v>
      </c>
      <c r="D40" s="77" t="e">
        <f>'2_Ведом'!#REF!</f>
        <v>#REF!</v>
      </c>
      <c r="E40" s="77" t="e">
        <f>'2_Ведом'!#REF!</f>
        <v>#REF!</v>
      </c>
      <c r="F40" s="77" t="e">
        <f>'2_Ведом'!#REF!</f>
        <v>#REF!</v>
      </c>
    </row>
    <row r="41" spans="1:6" s="31" customFormat="1" x14ac:dyDescent="0.2">
      <c r="A41" s="59">
        <v>702</v>
      </c>
      <c r="B41" s="48" t="s">
        <v>39</v>
      </c>
      <c r="C41" s="77">
        <f>'2_Ведом'!F30+'2_Ведом'!F208</f>
        <v>39839.045999999995</v>
      </c>
      <c r="D41" s="77">
        <f>'2_Ведом'!G30+'2_Ведом'!G208</f>
        <v>0</v>
      </c>
      <c r="E41" s="77">
        <f>'2_Ведом'!H30+'2_Ведом'!H208</f>
        <v>27541.682000000001</v>
      </c>
      <c r="F41" s="77">
        <f>'2_Ведом'!I30+'2_Ведом'!I208</f>
        <v>0</v>
      </c>
    </row>
    <row r="42" spans="1:6" s="31" customFormat="1" ht="14.25" customHeight="1" x14ac:dyDescent="0.2">
      <c r="A42" s="59">
        <v>707</v>
      </c>
      <c r="B42" s="48" t="s">
        <v>91</v>
      </c>
      <c r="C42" s="77">
        <f>'2_Ведом'!F85+'2_Ведом'!F215</f>
        <v>4864.0450000000001</v>
      </c>
      <c r="D42" s="77">
        <f>'2_Ведом'!G85+'2_Ведом'!G215</f>
        <v>2122.5050000000001</v>
      </c>
      <c r="E42" s="77">
        <f>'2_Ведом'!H85+'2_Ведом'!H215</f>
        <v>3100.8559999999998</v>
      </c>
      <c r="F42" s="77">
        <f>'2_Ведом'!I85+'2_Ведом'!I215</f>
        <v>2122.5050000000001</v>
      </c>
    </row>
    <row r="43" spans="1:6" s="31" customFormat="1" x14ac:dyDescent="0.2">
      <c r="A43" s="59">
        <v>709</v>
      </c>
      <c r="B43" s="48" t="s">
        <v>128</v>
      </c>
      <c r="C43" s="77">
        <f>'2_Ведом'!F219</f>
        <v>31425.845000000001</v>
      </c>
      <c r="D43" s="77">
        <f>'2_Ведом'!G219</f>
        <v>26147.74</v>
      </c>
      <c r="E43" s="77">
        <f>'2_Ведом'!H219</f>
        <v>1216.74</v>
      </c>
      <c r="F43" s="77">
        <f>'2_Ведом'!I219</f>
        <v>470</v>
      </c>
    </row>
    <row r="44" spans="1:6" x14ac:dyDescent="0.2">
      <c r="A44" s="57" t="s">
        <v>19</v>
      </c>
      <c r="B44" s="101" t="s">
        <v>58</v>
      </c>
      <c r="C44" s="27">
        <f>C45</f>
        <v>44048.969000000005</v>
      </c>
      <c r="D44" s="27">
        <f>D45</f>
        <v>156.25</v>
      </c>
      <c r="E44" s="27">
        <f>E45</f>
        <v>34363.951000000001</v>
      </c>
      <c r="F44" s="27">
        <f>F45</f>
        <v>156.25</v>
      </c>
    </row>
    <row r="45" spans="1:6" s="31" customFormat="1" x14ac:dyDescent="0.2">
      <c r="A45" s="59">
        <v>801</v>
      </c>
      <c r="B45" s="48" t="s">
        <v>59</v>
      </c>
      <c r="C45" s="77">
        <f>'2_Ведом'!F89</f>
        <v>44048.969000000005</v>
      </c>
      <c r="D45" s="77">
        <f>'2_Ведом'!G89</f>
        <v>156.25</v>
      </c>
      <c r="E45" s="77">
        <f>'2_Ведом'!H89</f>
        <v>34363.951000000001</v>
      </c>
      <c r="F45" s="77">
        <f>'2_Ведом'!I89</f>
        <v>156.25</v>
      </c>
    </row>
    <row r="46" spans="1:6" x14ac:dyDescent="0.2">
      <c r="A46" s="57" t="s">
        <v>20</v>
      </c>
      <c r="B46" s="101" t="s">
        <v>60</v>
      </c>
      <c r="C46" s="27">
        <f>C47+C48+C75</f>
        <v>25879.089</v>
      </c>
      <c r="D46" s="27">
        <f t="shared" ref="D46:F46" si="2">D47+D48+D75</f>
        <v>23259.668999999998</v>
      </c>
      <c r="E46" s="27">
        <f t="shared" si="2"/>
        <v>7520.107</v>
      </c>
      <c r="F46" s="27">
        <f t="shared" si="2"/>
        <v>5177.5950000000003</v>
      </c>
    </row>
    <row r="47" spans="1:6" s="31" customFormat="1" ht="13.5" customHeight="1" x14ac:dyDescent="0.2">
      <c r="A47" s="59">
        <v>1001</v>
      </c>
      <c r="B47" s="48" t="s">
        <v>80</v>
      </c>
      <c r="C47" s="77">
        <f>'2_Ведом'!F223</f>
        <v>1896.104</v>
      </c>
      <c r="D47" s="77">
        <v>0</v>
      </c>
      <c r="E47" s="77">
        <f>'2_Ведом'!H223</f>
        <v>1790.1959999999999</v>
      </c>
      <c r="F47" s="77">
        <v>0</v>
      </c>
    </row>
    <row r="48" spans="1:6" s="31" customFormat="1" ht="12" customHeight="1" x14ac:dyDescent="0.2">
      <c r="A48" s="59">
        <v>1004</v>
      </c>
      <c r="B48" s="48" t="s">
        <v>64</v>
      </c>
      <c r="C48" s="77">
        <f>'2_Ведом'!F96+'2_Ведом'!F227</f>
        <v>23133.755000000001</v>
      </c>
      <c r="D48" s="77">
        <f>'2_Ведом'!G96+'2_Ведом'!G227</f>
        <v>22581.438999999998</v>
      </c>
      <c r="E48" s="77">
        <f>'2_Ведом'!H96+'2_Ведом'!H227</f>
        <v>5729.9110000000001</v>
      </c>
      <c r="F48" s="77">
        <f>'2_Ведом'!I96+'2_Ведом'!I227</f>
        <v>5177.5950000000003</v>
      </c>
    </row>
    <row r="49" spans="1:6" s="31" customFormat="1" ht="12.75" hidden="1" customHeight="1" x14ac:dyDescent="0.2">
      <c r="A49" s="59">
        <v>1004</v>
      </c>
      <c r="B49" s="48" t="s">
        <v>47</v>
      </c>
      <c r="C49" s="77">
        <v>0</v>
      </c>
      <c r="D49" s="77">
        <v>0</v>
      </c>
      <c r="E49" s="77">
        <v>0</v>
      </c>
      <c r="F49" s="77">
        <v>0</v>
      </c>
    </row>
    <row r="50" spans="1:6" s="31" customFormat="1" ht="12.75" hidden="1" customHeight="1" x14ac:dyDescent="0.2">
      <c r="A50" s="59">
        <v>1004</v>
      </c>
      <c r="B50" s="48" t="s">
        <v>47</v>
      </c>
      <c r="C50" s="77">
        <v>0</v>
      </c>
      <c r="D50" s="77">
        <v>0</v>
      </c>
      <c r="E50" s="77">
        <v>0</v>
      </c>
      <c r="F50" s="77">
        <v>0</v>
      </c>
    </row>
    <row r="51" spans="1:6" s="31" customFormat="1" ht="12.75" hidden="1" customHeight="1" x14ac:dyDescent="0.2">
      <c r="A51" s="59">
        <v>1004</v>
      </c>
      <c r="B51" s="48" t="s">
        <v>47</v>
      </c>
      <c r="C51" s="77">
        <v>0</v>
      </c>
      <c r="D51" s="77">
        <v>0</v>
      </c>
      <c r="E51" s="77">
        <v>0</v>
      </c>
      <c r="F51" s="77">
        <v>0</v>
      </c>
    </row>
    <row r="52" spans="1:6" s="31" customFormat="1" ht="12.75" hidden="1" customHeight="1" x14ac:dyDescent="0.2">
      <c r="A52" s="59">
        <v>1004</v>
      </c>
      <c r="B52" s="48" t="s">
        <v>61</v>
      </c>
      <c r="C52" s="77">
        <v>0</v>
      </c>
      <c r="D52" s="77">
        <v>0</v>
      </c>
      <c r="E52" s="77">
        <v>0</v>
      </c>
      <c r="F52" s="77">
        <v>0</v>
      </c>
    </row>
    <row r="53" spans="1:6" s="31" customFormat="1" ht="12.75" hidden="1" customHeight="1" x14ac:dyDescent="0.2">
      <c r="A53" s="59">
        <v>1004</v>
      </c>
      <c r="B53" s="48" t="s">
        <v>61</v>
      </c>
      <c r="C53" s="77">
        <v>0</v>
      </c>
      <c r="D53" s="77">
        <v>0</v>
      </c>
      <c r="E53" s="77">
        <v>0</v>
      </c>
      <c r="F53" s="77">
        <v>0</v>
      </c>
    </row>
    <row r="54" spans="1:6" s="31" customFormat="1" ht="12.75" hidden="1" customHeight="1" x14ac:dyDescent="0.2">
      <c r="A54" s="59">
        <v>1004</v>
      </c>
      <c r="B54" s="48" t="s">
        <v>61</v>
      </c>
      <c r="C54" s="77">
        <v>0</v>
      </c>
      <c r="D54" s="77">
        <v>0</v>
      </c>
      <c r="E54" s="77">
        <v>0</v>
      </c>
      <c r="F54" s="77">
        <v>0</v>
      </c>
    </row>
    <row r="55" spans="1:6" s="31" customFormat="1" ht="38.25" hidden="1" customHeight="1" x14ac:dyDescent="0.2">
      <c r="A55" s="59">
        <v>1004</v>
      </c>
      <c r="B55" s="48" t="s">
        <v>65</v>
      </c>
      <c r="C55" s="77">
        <v>0</v>
      </c>
      <c r="D55" s="77">
        <v>0</v>
      </c>
      <c r="E55" s="77">
        <v>0</v>
      </c>
      <c r="F55" s="77">
        <v>0</v>
      </c>
    </row>
    <row r="56" spans="1:6" s="31" customFormat="1" ht="38.25" hidden="1" customHeight="1" x14ac:dyDescent="0.2">
      <c r="A56" s="59">
        <v>1004</v>
      </c>
      <c r="B56" s="48" t="s">
        <v>65</v>
      </c>
      <c r="C56" s="77">
        <v>0</v>
      </c>
      <c r="D56" s="77">
        <v>0</v>
      </c>
      <c r="E56" s="77">
        <v>0</v>
      </c>
      <c r="F56" s="77">
        <v>0</v>
      </c>
    </row>
    <row r="57" spans="1:6" s="31" customFormat="1" ht="12.75" hidden="1" customHeight="1" x14ac:dyDescent="0.2">
      <c r="A57" s="59">
        <v>1004</v>
      </c>
      <c r="B57" s="48" t="s">
        <v>66</v>
      </c>
      <c r="C57" s="77">
        <v>0</v>
      </c>
      <c r="D57" s="77">
        <v>0</v>
      </c>
      <c r="E57" s="77">
        <v>0</v>
      </c>
      <c r="F57" s="77">
        <v>0</v>
      </c>
    </row>
    <row r="58" spans="1:6" s="31" customFormat="1" ht="12.75" hidden="1" customHeight="1" x14ac:dyDescent="0.2">
      <c r="A58" s="59">
        <v>1004</v>
      </c>
      <c r="B58" s="48" t="s">
        <v>67</v>
      </c>
      <c r="C58" s="77">
        <v>0</v>
      </c>
      <c r="D58" s="77">
        <v>0</v>
      </c>
      <c r="E58" s="77">
        <v>0</v>
      </c>
      <c r="F58" s="77">
        <v>0</v>
      </c>
    </row>
    <row r="59" spans="1:6" s="31" customFormat="1" ht="25.5" hidden="1" customHeight="1" x14ac:dyDescent="0.2">
      <c r="A59" s="59">
        <v>1004</v>
      </c>
      <c r="B59" s="48" t="s">
        <v>40</v>
      </c>
      <c r="C59" s="77">
        <v>0</v>
      </c>
      <c r="D59" s="77">
        <v>0</v>
      </c>
      <c r="E59" s="77">
        <v>0</v>
      </c>
      <c r="F59" s="77">
        <v>0</v>
      </c>
    </row>
    <row r="60" spans="1:6" s="31" customFormat="1" ht="12.75" hidden="1" customHeight="1" x14ac:dyDescent="0.2">
      <c r="A60" s="59">
        <v>1004</v>
      </c>
      <c r="B60" s="48" t="s">
        <v>48</v>
      </c>
      <c r="C60" s="77">
        <v>0</v>
      </c>
      <c r="D60" s="77">
        <v>0</v>
      </c>
      <c r="E60" s="77">
        <v>0</v>
      </c>
      <c r="F60" s="77">
        <v>0</v>
      </c>
    </row>
    <row r="61" spans="1:6" s="31" customFormat="1" ht="12.75" hidden="1" customHeight="1" x14ac:dyDescent="0.2">
      <c r="A61" s="59">
        <v>1004</v>
      </c>
      <c r="B61" s="48" t="s">
        <v>48</v>
      </c>
      <c r="C61" s="77">
        <v>0</v>
      </c>
      <c r="D61" s="77">
        <v>0</v>
      </c>
      <c r="E61" s="77">
        <v>0</v>
      </c>
      <c r="F61" s="77">
        <v>0</v>
      </c>
    </row>
    <row r="62" spans="1:6" s="31" customFormat="1" ht="51" hidden="1" customHeight="1" x14ac:dyDescent="0.2">
      <c r="A62" s="59">
        <v>1004</v>
      </c>
      <c r="B62" s="48" t="s">
        <v>68</v>
      </c>
      <c r="C62" s="77">
        <v>0</v>
      </c>
      <c r="D62" s="77">
        <v>0</v>
      </c>
      <c r="E62" s="77">
        <v>0</v>
      </c>
      <c r="F62" s="77">
        <v>0</v>
      </c>
    </row>
    <row r="63" spans="1:6" s="31" customFormat="1" ht="51" hidden="1" customHeight="1" x14ac:dyDescent="0.2">
      <c r="A63" s="59">
        <v>1004</v>
      </c>
      <c r="B63" s="48" t="s">
        <v>68</v>
      </c>
      <c r="C63" s="77">
        <v>0</v>
      </c>
      <c r="D63" s="77">
        <v>0</v>
      </c>
      <c r="E63" s="77">
        <v>0</v>
      </c>
      <c r="F63" s="77">
        <v>0</v>
      </c>
    </row>
    <row r="64" spans="1:6" s="31" customFormat="1" ht="12.75" hidden="1" customHeight="1" x14ac:dyDescent="0.2">
      <c r="A64" s="59">
        <v>1004</v>
      </c>
      <c r="B64" s="48" t="s">
        <v>66</v>
      </c>
      <c r="C64" s="77">
        <v>0</v>
      </c>
      <c r="D64" s="77">
        <v>0</v>
      </c>
      <c r="E64" s="77">
        <v>0</v>
      </c>
      <c r="F64" s="77">
        <v>0</v>
      </c>
    </row>
    <row r="65" spans="1:6" s="31" customFormat="1" ht="12.75" hidden="1" customHeight="1" x14ac:dyDescent="0.2">
      <c r="A65" s="59">
        <v>1004</v>
      </c>
      <c r="B65" s="48" t="s">
        <v>67</v>
      </c>
      <c r="C65" s="77">
        <v>0</v>
      </c>
      <c r="D65" s="77">
        <v>0</v>
      </c>
      <c r="E65" s="77">
        <v>0</v>
      </c>
      <c r="F65" s="77">
        <v>0</v>
      </c>
    </row>
    <row r="66" spans="1:6" s="31" customFormat="1" ht="12.75" hidden="1" customHeight="1" x14ac:dyDescent="0.2">
      <c r="A66" s="59" t="s">
        <v>89</v>
      </c>
      <c r="B66" s="48" t="s">
        <v>47</v>
      </c>
      <c r="C66" s="77" t="e">
        <f t="shared" ref="C66:F68" si="3">C67</f>
        <v>#REF!</v>
      </c>
      <c r="D66" s="77" t="e">
        <f t="shared" si="3"/>
        <v>#REF!</v>
      </c>
      <c r="E66" s="77" t="e">
        <f t="shared" si="3"/>
        <v>#REF!</v>
      </c>
      <c r="F66" s="77" t="e">
        <f t="shared" si="3"/>
        <v>#REF!</v>
      </c>
    </row>
    <row r="67" spans="1:6" s="31" customFormat="1" ht="25.5" hidden="1" customHeight="1" x14ac:dyDescent="0.2">
      <c r="A67" s="59" t="s">
        <v>89</v>
      </c>
      <c r="B67" s="48" t="s">
        <v>95</v>
      </c>
      <c r="C67" s="77" t="e">
        <f>C68+C72</f>
        <v>#REF!</v>
      </c>
      <c r="D67" s="77" t="e">
        <f>D68+D72</f>
        <v>#REF!</v>
      </c>
      <c r="E67" s="77" t="e">
        <f>E68+E72</f>
        <v>#REF!</v>
      </c>
      <c r="F67" s="77" t="e">
        <f>F68+F72</f>
        <v>#REF!</v>
      </c>
    </row>
    <row r="68" spans="1:6" s="31" customFormat="1" ht="12.75" hidden="1" customHeight="1" x14ac:dyDescent="0.2">
      <c r="A68" s="59" t="s">
        <v>89</v>
      </c>
      <c r="B68" s="48" t="s">
        <v>102</v>
      </c>
      <c r="C68" s="77" t="e">
        <f t="shared" si="3"/>
        <v>#REF!</v>
      </c>
      <c r="D68" s="77" t="e">
        <f t="shared" si="3"/>
        <v>#REF!</v>
      </c>
      <c r="E68" s="77" t="e">
        <f t="shared" si="3"/>
        <v>#REF!</v>
      </c>
      <c r="F68" s="77" t="e">
        <f t="shared" si="3"/>
        <v>#REF!</v>
      </c>
    </row>
    <row r="69" spans="1:6" s="31" customFormat="1" ht="51" hidden="1" customHeight="1" x14ac:dyDescent="0.2">
      <c r="A69" s="59">
        <v>1004</v>
      </c>
      <c r="B69" s="48" t="s">
        <v>103</v>
      </c>
      <c r="C69" s="77" t="e">
        <f t="shared" ref="C69:F70" si="4">C70</f>
        <v>#REF!</v>
      </c>
      <c r="D69" s="77" t="e">
        <f t="shared" si="4"/>
        <v>#REF!</v>
      </c>
      <c r="E69" s="77" t="e">
        <f t="shared" si="4"/>
        <v>#REF!</v>
      </c>
      <c r="F69" s="77" t="e">
        <f t="shared" si="4"/>
        <v>#REF!</v>
      </c>
    </row>
    <row r="70" spans="1:6" s="31" customFormat="1" ht="25.5" hidden="1" customHeight="1" x14ac:dyDescent="0.2">
      <c r="A70" s="59" t="s">
        <v>89</v>
      </c>
      <c r="B70" s="48" t="s">
        <v>97</v>
      </c>
      <c r="C70" s="77" t="e">
        <f t="shared" si="4"/>
        <v>#REF!</v>
      </c>
      <c r="D70" s="77" t="e">
        <f t="shared" si="4"/>
        <v>#REF!</v>
      </c>
      <c r="E70" s="77" t="e">
        <f t="shared" si="4"/>
        <v>#REF!</v>
      </c>
      <c r="F70" s="77" t="e">
        <f t="shared" si="4"/>
        <v>#REF!</v>
      </c>
    </row>
    <row r="71" spans="1:6" s="31" customFormat="1" ht="12.75" hidden="1" customHeight="1" x14ac:dyDescent="0.2">
      <c r="A71" s="59" t="s">
        <v>89</v>
      </c>
      <c r="B71" s="48" t="s">
        <v>98</v>
      </c>
      <c r="C71" s="77" t="e">
        <f>'2_Ведом'!#REF!</f>
        <v>#REF!</v>
      </c>
      <c r="D71" s="77" t="e">
        <f>'2_Ведом'!#REF!</f>
        <v>#REF!</v>
      </c>
      <c r="E71" s="77" t="e">
        <f>'2_Ведом'!#REF!</f>
        <v>#REF!</v>
      </c>
      <c r="F71" s="77" t="e">
        <f>'2_Ведом'!#REF!</f>
        <v>#REF!</v>
      </c>
    </row>
    <row r="72" spans="1:6" s="31" customFormat="1" ht="54" hidden="1" customHeight="1" x14ac:dyDescent="0.2">
      <c r="A72" s="59" t="s">
        <v>89</v>
      </c>
      <c r="B72" s="48" t="s">
        <v>92</v>
      </c>
      <c r="C72" s="77" t="e">
        <f t="shared" ref="C72:F73" si="5">C73</f>
        <v>#REF!</v>
      </c>
      <c r="D72" s="77" t="e">
        <f t="shared" si="5"/>
        <v>#REF!</v>
      </c>
      <c r="E72" s="77" t="e">
        <f t="shared" si="5"/>
        <v>#REF!</v>
      </c>
      <c r="F72" s="77" t="e">
        <f t="shared" si="5"/>
        <v>#REF!</v>
      </c>
    </row>
    <row r="73" spans="1:6" s="31" customFormat="1" ht="38.25" hidden="1" customHeight="1" x14ac:dyDescent="0.2">
      <c r="A73" s="59">
        <v>1004</v>
      </c>
      <c r="B73" s="48" t="s">
        <v>65</v>
      </c>
      <c r="C73" s="77" t="e">
        <f t="shared" si="5"/>
        <v>#REF!</v>
      </c>
      <c r="D73" s="77" t="e">
        <f t="shared" si="5"/>
        <v>#REF!</v>
      </c>
      <c r="E73" s="77" t="e">
        <f t="shared" si="5"/>
        <v>#REF!</v>
      </c>
      <c r="F73" s="77" t="e">
        <f t="shared" si="5"/>
        <v>#REF!</v>
      </c>
    </row>
    <row r="74" spans="1:6" s="31" customFormat="1" ht="25.5" hidden="1" customHeight="1" x14ac:dyDescent="0.2">
      <c r="A74" s="59" t="s">
        <v>89</v>
      </c>
      <c r="B74" s="48" t="s">
        <v>97</v>
      </c>
      <c r="C74" s="77" t="e">
        <f>#REF!</f>
        <v>#REF!</v>
      </c>
      <c r="D74" s="77" t="e">
        <f>#REF!</f>
        <v>#REF!</v>
      </c>
      <c r="E74" s="77" t="e">
        <f>#REF!</f>
        <v>#REF!</v>
      </c>
      <c r="F74" s="77" t="e">
        <f>#REF!</f>
        <v>#REF!</v>
      </c>
    </row>
    <row r="75" spans="1:6" s="31" customFormat="1" x14ac:dyDescent="0.2">
      <c r="A75" s="102">
        <f>'2_Ведом'!C103</f>
        <v>1006</v>
      </c>
      <c r="B75" s="48" t="s">
        <v>106</v>
      </c>
      <c r="C75" s="77">
        <f>'2_Ведом'!F103</f>
        <v>849.23</v>
      </c>
      <c r="D75" s="77">
        <f>'2_Ведом'!G103</f>
        <v>678.23</v>
      </c>
      <c r="E75" s="77">
        <f>'2_Ведом'!H103</f>
        <v>0</v>
      </c>
      <c r="F75" s="77">
        <f>'2_Ведом'!I103</f>
        <v>0</v>
      </c>
    </row>
    <row r="76" spans="1:6" ht="38.25" hidden="1" customHeight="1" x14ac:dyDescent="0.2">
      <c r="A76" s="102">
        <v>1006</v>
      </c>
      <c r="B76" s="48" t="s">
        <v>105</v>
      </c>
      <c r="C76" s="77" t="e">
        <f t="shared" ref="C76:F77" si="6">C77</f>
        <v>#REF!</v>
      </c>
      <c r="D76" s="77" t="e">
        <f t="shared" si="6"/>
        <v>#REF!</v>
      </c>
      <c r="E76" s="77" t="e">
        <f t="shared" si="6"/>
        <v>#REF!</v>
      </c>
      <c r="F76" s="77" t="e">
        <f t="shared" si="6"/>
        <v>#REF!</v>
      </c>
    </row>
    <row r="77" spans="1:6" ht="25.5" hidden="1" customHeight="1" x14ac:dyDescent="0.2">
      <c r="A77" s="102">
        <v>1006</v>
      </c>
      <c r="B77" s="30" t="s">
        <v>104</v>
      </c>
      <c r="C77" s="77" t="e">
        <f t="shared" si="6"/>
        <v>#REF!</v>
      </c>
      <c r="D77" s="77" t="e">
        <f t="shared" si="6"/>
        <v>#REF!</v>
      </c>
      <c r="E77" s="77" t="e">
        <f t="shared" si="6"/>
        <v>#REF!</v>
      </c>
      <c r="F77" s="77" t="e">
        <f t="shared" si="6"/>
        <v>#REF!</v>
      </c>
    </row>
    <row r="78" spans="1:6" ht="25.5" hidden="1" customHeight="1" x14ac:dyDescent="0.2">
      <c r="A78" s="102">
        <v>1006</v>
      </c>
      <c r="B78" s="48" t="e">
        <f>'2_Ведом'!#REF!</f>
        <v>#REF!</v>
      </c>
      <c r="C78" s="77" t="e">
        <f>#REF!</f>
        <v>#REF!</v>
      </c>
      <c r="D78" s="77" t="e">
        <f>#REF!</f>
        <v>#REF!</v>
      </c>
      <c r="E78" s="77" t="e">
        <f>#REF!</f>
        <v>#REF!</v>
      </c>
      <c r="F78" s="77" t="e">
        <f>#REF!</f>
        <v>#REF!</v>
      </c>
    </row>
    <row r="79" spans="1:6" x14ac:dyDescent="0.2">
      <c r="A79" s="57" t="s">
        <v>22</v>
      </c>
      <c r="B79" s="101" t="s">
        <v>69</v>
      </c>
      <c r="C79" s="27">
        <f>C80</f>
        <v>5799.9160000000002</v>
      </c>
      <c r="D79" s="27">
        <f>D80</f>
        <v>900</v>
      </c>
      <c r="E79" s="27">
        <f>E80</f>
        <v>2654.3009999999999</v>
      </c>
      <c r="F79" s="27">
        <f>F80</f>
        <v>0</v>
      </c>
    </row>
    <row r="80" spans="1:6" s="31" customFormat="1" x14ac:dyDescent="0.2">
      <c r="A80" s="59">
        <v>1101</v>
      </c>
      <c r="B80" s="48" t="s">
        <v>70</v>
      </c>
      <c r="C80" s="77">
        <f>'2_Ведом'!F107</f>
        <v>5799.9160000000002</v>
      </c>
      <c r="D80" s="77">
        <f>'2_Ведом'!G107</f>
        <v>900</v>
      </c>
      <c r="E80" s="77">
        <f>'2_Ведом'!H107</f>
        <v>2654.3009999999999</v>
      </c>
      <c r="F80" s="77">
        <f>'2_Ведом'!I107</f>
        <v>0</v>
      </c>
    </row>
    <row r="81" spans="1:6" x14ac:dyDescent="0.2">
      <c r="A81" s="57">
        <v>1200</v>
      </c>
      <c r="B81" s="101" t="s">
        <v>82</v>
      </c>
      <c r="C81" s="27">
        <f>C82</f>
        <v>2632.547</v>
      </c>
      <c r="D81" s="27">
        <v>0</v>
      </c>
      <c r="E81" s="27">
        <f>E82</f>
        <v>2010.6079999999999</v>
      </c>
      <c r="F81" s="27">
        <v>0</v>
      </c>
    </row>
    <row r="82" spans="1:6" s="31" customFormat="1" x14ac:dyDescent="0.2">
      <c r="A82" s="59">
        <v>1202</v>
      </c>
      <c r="B82" s="48" t="s">
        <v>83</v>
      </c>
      <c r="C82" s="77">
        <f>'2_Ведом'!F231</f>
        <v>2632.547</v>
      </c>
      <c r="D82" s="77">
        <f>'2_Ведом'!G231</f>
        <v>0</v>
      </c>
      <c r="E82" s="77">
        <f>'2_Ведом'!H231</f>
        <v>2010.6079999999999</v>
      </c>
      <c r="F82" s="77">
        <f>'2_Ведом'!I231</f>
        <v>0</v>
      </c>
    </row>
    <row r="83" spans="1:6" ht="25.5" x14ac:dyDescent="0.2">
      <c r="A83" s="57" t="s">
        <v>11</v>
      </c>
      <c r="B83" s="101" t="s">
        <v>126</v>
      </c>
      <c r="C83" s="27">
        <f>C84</f>
        <v>2491.5</v>
      </c>
      <c r="D83" s="27">
        <v>0</v>
      </c>
      <c r="E83" s="27">
        <f>E84</f>
        <v>1908.056</v>
      </c>
      <c r="F83" s="27">
        <v>0</v>
      </c>
    </row>
    <row r="84" spans="1:6" s="31" customFormat="1" x14ac:dyDescent="0.2">
      <c r="A84" s="59">
        <v>1301</v>
      </c>
      <c r="B84" s="48" t="s">
        <v>120</v>
      </c>
      <c r="C84" s="77">
        <f>'2_Ведом'!F34</f>
        <v>2491.5</v>
      </c>
      <c r="D84" s="77">
        <v>0</v>
      </c>
      <c r="E84" s="77">
        <f>'2_Ведом'!H34</f>
        <v>1908.056</v>
      </c>
      <c r="F84" s="77">
        <v>0</v>
      </c>
    </row>
    <row r="85" spans="1:6" ht="30" customHeight="1" x14ac:dyDescent="0.2">
      <c r="A85" s="57" t="s">
        <v>12</v>
      </c>
      <c r="B85" s="101" t="s">
        <v>127</v>
      </c>
      <c r="C85" s="27">
        <f>C86+C87</f>
        <v>33866.558000000005</v>
      </c>
      <c r="D85" s="27">
        <f>D86+D87</f>
        <v>390</v>
      </c>
      <c r="E85" s="27">
        <f>E86+E87</f>
        <v>22591.137999999999</v>
      </c>
      <c r="F85" s="27">
        <f>F86+F87</f>
        <v>390</v>
      </c>
    </row>
    <row r="86" spans="1:6" s="31" customFormat="1" ht="25.5" x14ac:dyDescent="0.2">
      <c r="A86" s="59">
        <v>1401</v>
      </c>
      <c r="B86" s="48" t="s">
        <v>45</v>
      </c>
      <c r="C86" s="77">
        <f>'2_Ведом'!F38</f>
        <v>16328.55</v>
      </c>
      <c r="D86" s="77">
        <f>'2_Ведом'!G38</f>
        <v>390</v>
      </c>
      <c r="E86" s="77">
        <f>'2_Ведом'!H38</f>
        <v>13455.57</v>
      </c>
      <c r="F86" s="77">
        <f>'2_Ведом'!I38</f>
        <v>390</v>
      </c>
    </row>
    <row r="87" spans="1:6" s="31" customFormat="1" x14ac:dyDescent="0.2">
      <c r="A87" s="59">
        <v>1403</v>
      </c>
      <c r="B87" s="48" t="s">
        <v>119</v>
      </c>
      <c r="C87" s="77">
        <f>'2_Ведом'!F42</f>
        <v>17538.008000000002</v>
      </c>
      <c r="D87" s="77">
        <f>'2_Ведом'!G42</f>
        <v>0</v>
      </c>
      <c r="E87" s="77">
        <f>'2_Ведом'!H42</f>
        <v>9135.5679999999993</v>
      </c>
      <c r="F87" s="77">
        <f>'2_Ведом'!I42</f>
        <v>0</v>
      </c>
    </row>
    <row r="88" spans="1:6" ht="12.75" customHeight="1" x14ac:dyDescent="0.2">
      <c r="A88" s="142" t="s">
        <v>6</v>
      </c>
      <c r="B88" s="143"/>
      <c r="C88" s="27">
        <f>C11+C19+C21+C26+C30+C32+C44+C46+C79+C81+C83+C85</f>
        <v>453990.527</v>
      </c>
      <c r="D88" s="27">
        <f>D11+D19+D21+D26+D30+D32+D44+D46+D79+D81+D83+D85</f>
        <v>194158.84399999998</v>
      </c>
      <c r="E88" s="27">
        <f>E11+E19+E21+E26+E30+E32+E44+E46+E79+E81+E83+E85</f>
        <v>225617.76700000002</v>
      </c>
      <c r="F88" s="27">
        <f>F11+F19+F21+F26+F30+F32+F44+F46+F79+F81+F83+F85</f>
        <v>47957.898000000001</v>
      </c>
    </row>
    <row r="89" spans="1:6" hidden="1" x14ac:dyDescent="0.2">
      <c r="A89" s="59">
        <v>0</v>
      </c>
      <c r="B89" s="48" t="s">
        <v>85</v>
      </c>
      <c r="C89" s="77">
        <v>0</v>
      </c>
      <c r="D89" s="77">
        <v>0</v>
      </c>
      <c r="E89" s="4"/>
    </row>
    <row r="90" spans="1:6" hidden="1" x14ac:dyDescent="0.2">
      <c r="A90" s="59">
        <v>0</v>
      </c>
      <c r="B90" s="48" t="s">
        <v>85</v>
      </c>
      <c r="C90" s="77">
        <v>0</v>
      </c>
      <c r="D90" s="77">
        <v>0</v>
      </c>
      <c r="E90" s="4"/>
    </row>
    <row r="91" spans="1:6" hidden="1" x14ac:dyDescent="0.2">
      <c r="A91" s="59">
        <v>0</v>
      </c>
      <c r="B91" s="48" t="s">
        <v>85</v>
      </c>
      <c r="C91" s="77">
        <v>0</v>
      </c>
      <c r="D91" s="77">
        <v>0</v>
      </c>
      <c r="E91" s="4"/>
    </row>
    <row r="92" spans="1:6" hidden="1" x14ac:dyDescent="0.2">
      <c r="A92" s="59">
        <v>0</v>
      </c>
      <c r="B92" s="48" t="s">
        <v>85</v>
      </c>
      <c r="C92" s="77">
        <v>0</v>
      </c>
      <c r="D92" s="77">
        <v>0</v>
      </c>
      <c r="E92" s="4"/>
    </row>
    <row r="93" spans="1:6" hidden="1" x14ac:dyDescent="0.2">
      <c r="A93" s="59">
        <v>0</v>
      </c>
      <c r="B93" s="48" t="s">
        <v>85</v>
      </c>
      <c r="C93" s="77">
        <v>0</v>
      </c>
      <c r="D93" s="77">
        <v>0</v>
      </c>
      <c r="E93" s="4"/>
    </row>
    <row r="94" spans="1:6" hidden="1" x14ac:dyDescent="0.2">
      <c r="A94" s="59">
        <v>0</v>
      </c>
      <c r="B94" s="48" t="s">
        <v>85</v>
      </c>
      <c r="C94" s="77">
        <v>0</v>
      </c>
      <c r="D94" s="77">
        <v>0</v>
      </c>
      <c r="E94" s="4"/>
    </row>
    <row r="95" spans="1:6" hidden="1" x14ac:dyDescent="0.2">
      <c r="A95" s="59">
        <v>0</v>
      </c>
      <c r="B95" s="48" t="s">
        <v>85</v>
      </c>
      <c r="C95" s="77">
        <v>0</v>
      </c>
      <c r="D95" s="77">
        <v>0</v>
      </c>
      <c r="E95" s="4"/>
    </row>
    <row r="96" spans="1:6" hidden="1" x14ac:dyDescent="0.2">
      <c r="A96" s="59">
        <v>0</v>
      </c>
      <c r="B96" s="48" t="s">
        <v>85</v>
      </c>
      <c r="C96" s="77">
        <v>0</v>
      </c>
      <c r="D96" s="77">
        <v>0</v>
      </c>
      <c r="E96" s="4"/>
    </row>
    <row r="97" spans="1:11" hidden="1" x14ac:dyDescent="0.2">
      <c r="A97" s="59">
        <v>0</v>
      </c>
      <c r="B97" s="48" t="s">
        <v>85</v>
      </c>
      <c r="C97" s="77">
        <v>0</v>
      </c>
      <c r="D97" s="77">
        <v>0</v>
      </c>
      <c r="E97" s="4"/>
    </row>
    <row r="98" spans="1:11" hidden="1" x14ac:dyDescent="0.2">
      <c r="A98" s="59">
        <v>0</v>
      </c>
      <c r="B98" s="48" t="s">
        <v>85</v>
      </c>
      <c r="C98" s="77">
        <v>0</v>
      </c>
      <c r="D98" s="77">
        <v>0</v>
      </c>
      <c r="E98" s="4"/>
    </row>
    <row r="99" spans="1:11" hidden="1" x14ac:dyDescent="0.2">
      <c r="A99" s="59">
        <v>0</v>
      </c>
      <c r="B99" s="48" t="s">
        <v>85</v>
      </c>
      <c r="C99" s="77">
        <v>0</v>
      </c>
      <c r="D99" s="77">
        <v>0</v>
      </c>
      <c r="E99" s="4"/>
    </row>
    <row r="100" spans="1:11" x14ac:dyDescent="0.2">
      <c r="C100" s="105"/>
    </row>
    <row r="102" spans="1:11" s="12" customFormat="1" ht="71.650000000000006" customHeight="1" x14ac:dyDescent="0.2">
      <c r="A102" s="106"/>
      <c r="B102" s="107"/>
      <c r="C102" s="108"/>
      <c r="D102" s="109"/>
      <c r="E102" s="110"/>
      <c r="G102" s="5"/>
      <c r="K102" s="5"/>
    </row>
    <row r="103" spans="1:11" s="12" customFormat="1" x14ac:dyDescent="0.2">
      <c r="A103" s="106"/>
      <c r="B103" s="107"/>
      <c r="C103" s="108"/>
      <c r="D103" s="109"/>
      <c r="E103" s="110"/>
      <c r="G103" s="5"/>
      <c r="K103" s="5"/>
    </row>
    <row r="104" spans="1:11" s="12" customFormat="1" x14ac:dyDescent="0.2">
      <c r="A104" s="106"/>
      <c r="B104" s="107"/>
      <c r="C104" s="108"/>
      <c r="D104" s="109"/>
      <c r="E104" s="110"/>
      <c r="G104" s="5"/>
    </row>
    <row r="105" spans="1:11" s="12" customFormat="1" x14ac:dyDescent="0.2">
      <c r="A105" s="106"/>
      <c r="B105" s="107"/>
      <c r="C105" s="108"/>
      <c r="D105" s="109"/>
      <c r="E105" s="110"/>
      <c r="G105" s="5"/>
    </row>
    <row r="106" spans="1:11" s="12" customFormat="1" x14ac:dyDescent="0.2">
      <c r="A106" s="106"/>
      <c r="B106" s="107"/>
      <c r="C106" s="108"/>
      <c r="D106" s="109"/>
      <c r="E106" s="110"/>
    </row>
    <row r="107" spans="1:11" x14ac:dyDescent="0.2">
      <c r="B107" s="111"/>
      <c r="G107" s="12"/>
      <c r="K107" s="12"/>
    </row>
    <row r="108" spans="1:11" x14ac:dyDescent="0.2">
      <c r="B108" s="111"/>
      <c r="G108" s="12"/>
      <c r="K108" s="12"/>
    </row>
    <row r="109" spans="1:11" x14ac:dyDescent="0.2">
      <c r="B109" s="111"/>
      <c r="G109" s="12"/>
    </row>
    <row r="110" spans="1:11" x14ac:dyDescent="0.2">
      <c r="G110" s="12"/>
    </row>
  </sheetData>
  <sheetProtection selectLockedCells="1" selectUnlockedCells="1"/>
  <mergeCells count="10">
    <mergeCell ref="A88:B88"/>
    <mergeCell ref="A8:A10"/>
    <mergeCell ref="B8:B10"/>
    <mergeCell ref="C8:D9"/>
    <mergeCell ref="E8:F9"/>
    <mergeCell ref="A1:F1"/>
    <mergeCell ref="A2:F2"/>
    <mergeCell ref="A3:F3"/>
    <mergeCell ref="A4:F4"/>
    <mergeCell ref="A5:F5"/>
  </mergeCells>
  <pageMargins left="0.78740157480314965" right="0.39370078740157483" top="0.59055118110236227" bottom="0.59055118110236227" header="0" footer="0"/>
  <pageSetup paperSize="9" scale="77" firstPageNumber="0" orientation="portrait" r:id="rId1"/>
  <headerFooter alignWithMargins="0"/>
  <rowBreaks count="1" manualBreakCount="1">
    <brk id="88" max="5" man="1"/>
  </rowBreaks>
  <drawing r:id="rId2"/>
  <legacyDrawing r:id="rId3"/>
  <controls>
    <mc:AlternateContent xmlns:mc="http://schemas.openxmlformats.org/markup-compatibility/2006">
      <mc:Choice Requires="x14">
        <control shapeId="2049" r:id="rId4" name="ToggleButton1">
          <controlPr defaultSize="0" print="0" autoLine="0" r:id="rId5">
            <anchor moveWithCells="1">
              <from>
                <xdr:col>23</xdr:col>
                <xdr:colOff>0</xdr:colOff>
                <xdr:row>4</xdr:row>
                <xdr:rowOff>0</xdr:rowOff>
              </from>
              <to>
                <xdr:col>28</xdr:col>
                <xdr:colOff>590550</xdr:colOff>
                <xdr:row>4</xdr:row>
                <xdr:rowOff>180975</xdr:rowOff>
              </to>
            </anchor>
          </controlPr>
        </control>
      </mc:Choice>
      <mc:Fallback>
        <control shapeId="2049" r:id="rId4" name="Toggle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H251"/>
  <sheetViews>
    <sheetView view="pageBreakPreview" topLeftCell="A125" zoomScaleSheetLayoutView="100" workbookViewId="0">
      <selection activeCell="L144" sqref="L144"/>
    </sheetView>
  </sheetViews>
  <sheetFormatPr defaultColWidth="9.140625" defaultRowHeight="12.75" x14ac:dyDescent="0.2"/>
  <cols>
    <col min="1" max="1" width="82.140625" style="25" customWidth="1"/>
    <col min="2" max="2" width="14.85546875" style="25" customWidth="1"/>
    <col min="3" max="3" width="11" style="25" customWidth="1"/>
    <col min="4" max="4" width="12.28515625" style="93" customWidth="1"/>
    <col min="5" max="5" width="14.7109375" style="26" customWidth="1"/>
    <col min="6" max="6" width="16.85546875" style="32" customWidth="1"/>
    <col min="7" max="7" width="14.7109375" style="6" customWidth="1"/>
    <col min="8" max="16384" width="9.140625" style="6"/>
  </cols>
  <sheetData>
    <row r="1" spans="1:7" hidden="1" x14ac:dyDescent="0.2">
      <c r="A1" s="149"/>
      <c r="B1" s="149"/>
      <c r="C1" s="149"/>
      <c r="D1" s="149"/>
      <c r="E1" s="149"/>
      <c r="F1" s="149"/>
    </row>
    <row r="2" spans="1:7" x14ac:dyDescent="0.2">
      <c r="A2" s="119"/>
      <c r="B2" s="119"/>
      <c r="C2" s="119"/>
      <c r="D2" s="119"/>
      <c r="E2" s="119"/>
      <c r="F2" s="113"/>
    </row>
    <row r="3" spans="1:7" s="7" customFormat="1" ht="14.25" x14ac:dyDescent="0.2">
      <c r="A3" s="20"/>
      <c r="B3" s="20"/>
      <c r="C3" s="20"/>
      <c r="D3" s="20"/>
      <c r="E3" s="20"/>
      <c r="F3" s="19"/>
    </row>
    <row r="4" spans="1:7" s="1" customFormat="1" ht="14.25" x14ac:dyDescent="0.2">
      <c r="A4" s="20"/>
      <c r="B4" s="20"/>
      <c r="C4" s="20"/>
      <c r="D4" s="20"/>
      <c r="E4" s="21"/>
      <c r="F4" s="112"/>
      <c r="G4" s="2"/>
    </row>
    <row r="5" spans="1:7" s="1" customFormat="1" ht="14.25" x14ac:dyDescent="0.2">
      <c r="A5" s="20"/>
      <c r="B5" s="20"/>
      <c r="C5" s="20"/>
      <c r="D5" s="20"/>
      <c r="E5" s="21"/>
      <c r="F5" s="112"/>
      <c r="G5" s="2"/>
    </row>
    <row r="6" spans="1:7" s="1" customFormat="1" ht="14.25" x14ac:dyDescent="0.2">
      <c r="A6" s="20"/>
      <c r="B6" s="20"/>
      <c r="C6" s="20"/>
      <c r="D6" s="20"/>
      <c r="E6" s="21"/>
      <c r="F6" s="112"/>
      <c r="G6" s="2"/>
    </row>
    <row r="7" spans="1:7" s="1" customFormat="1" ht="14.25" x14ac:dyDescent="0.2">
      <c r="A7" s="19"/>
      <c r="B7" s="19"/>
      <c r="C7" s="19"/>
      <c r="D7" s="19"/>
      <c r="E7" s="115"/>
      <c r="F7" s="112"/>
      <c r="G7" s="2"/>
    </row>
    <row r="8" spans="1:7" s="1" customFormat="1" ht="8.65" customHeight="1" x14ac:dyDescent="0.2">
      <c r="A8" s="115"/>
      <c r="B8" s="115"/>
      <c r="C8" s="115"/>
      <c r="D8" s="115"/>
      <c r="E8" s="115"/>
      <c r="F8" s="112"/>
      <c r="G8" s="2"/>
    </row>
    <row r="9" spans="1:7" s="7" customFormat="1" ht="28.15" customHeight="1" x14ac:dyDescent="0.2">
      <c r="A9" s="154" t="s">
        <v>175</v>
      </c>
      <c r="B9" s="154"/>
      <c r="C9" s="154"/>
      <c r="D9" s="154"/>
      <c r="E9" s="154"/>
      <c r="F9" s="154"/>
      <c r="G9" s="154"/>
    </row>
    <row r="10" spans="1:7" s="7" customFormat="1" ht="14.25" x14ac:dyDescent="0.2">
      <c r="A10" s="51"/>
      <c r="B10" s="51"/>
      <c r="C10" s="51"/>
      <c r="D10" s="51"/>
      <c r="E10" s="19"/>
      <c r="F10" s="19"/>
    </row>
    <row r="11" spans="1:7" s="7" customFormat="1" ht="14.25" customHeight="1" x14ac:dyDescent="0.2">
      <c r="A11" s="137" t="s">
        <v>7</v>
      </c>
      <c r="B11" s="152" t="s">
        <v>2</v>
      </c>
      <c r="C11" s="152" t="s">
        <v>3</v>
      </c>
      <c r="D11" s="150" t="s">
        <v>116</v>
      </c>
      <c r="E11" s="151"/>
      <c r="F11" s="150" t="s">
        <v>116</v>
      </c>
      <c r="G11" s="151"/>
    </row>
    <row r="12" spans="1:7" s="7" customFormat="1" ht="114" customHeight="1" x14ac:dyDescent="0.2">
      <c r="A12" s="137"/>
      <c r="B12" s="153"/>
      <c r="C12" s="153"/>
      <c r="D12" s="120" t="s">
        <v>4</v>
      </c>
      <c r="E12" s="22" t="s">
        <v>131</v>
      </c>
      <c r="F12" s="122" t="s">
        <v>4</v>
      </c>
      <c r="G12" s="22" t="s">
        <v>131</v>
      </c>
    </row>
    <row r="13" spans="1:7" ht="25.5" x14ac:dyDescent="0.2">
      <c r="A13" s="42" t="s">
        <v>138</v>
      </c>
      <c r="B13" s="42" t="str">
        <f>'2_Ведом'!D14</f>
        <v>0100000000</v>
      </c>
      <c r="C13" s="42"/>
      <c r="D13" s="43">
        <f>D14+D16+D23+D18+D21</f>
        <v>52858.52</v>
      </c>
      <c r="E13" s="43">
        <f>E14+E16+E23+E18+E21</f>
        <v>390</v>
      </c>
      <c r="F13" s="43">
        <f>F14+F16+F23+F18+F21</f>
        <v>37467.807999999997</v>
      </c>
      <c r="G13" s="43">
        <f>G14+G16+G23+G18+G21</f>
        <v>390</v>
      </c>
    </row>
    <row r="14" spans="1:7" ht="38.25" x14ac:dyDescent="0.2">
      <c r="A14" s="11" t="s">
        <v>31</v>
      </c>
      <c r="B14" s="11" t="s">
        <v>9</v>
      </c>
      <c r="C14" s="11">
        <v>100</v>
      </c>
      <c r="D14" s="33">
        <f>D15</f>
        <v>15179.849999999999</v>
      </c>
      <c r="E14" s="33">
        <f>E15</f>
        <v>0</v>
      </c>
      <c r="F14" s="33">
        <f>F15</f>
        <v>11840.036</v>
      </c>
      <c r="G14" s="33">
        <f>G15</f>
        <v>0</v>
      </c>
    </row>
    <row r="15" spans="1:7" x14ac:dyDescent="0.2">
      <c r="A15" s="11" t="s">
        <v>32</v>
      </c>
      <c r="B15" s="11" t="s">
        <v>9</v>
      </c>
      <c r="C15" s="11">
        <v>120</v>
      </c>
      <c r="D15" s="33">
        <f>'2_Ведом'!F16+'2_Ведом'!F21</f>
        <v>15179.849999999999</v>
      </c>
      <c r="E15" s="33">
        <f>'2_Ведом'!G16+'2_Ведом'!G21</f>
        <v>0</v>
      </c>
      <c r="F15" s="33">
        <f>'2_Ведом'!H16+'2_Ведом'!H21</f>
        <v>11840.036</v>
      </c>
      <c r="G15" s="33">
        <f>'2_Ведом'!I16+'2_Ведом'!I21</f>
        <v>0</v>
      </c>
    </row>
    <row r="16" spans="1:7" x14ac:dyDescent="0.2">
      <c r="A16" s="29" t="s">
        <v>33</v>
      </c>
      <c r="B16" s="11" t="s">
        <v>9</v>
      </c>
      <c r="C16" s="11">
        <v>200</v>
      </c>
      <c r="D16" s="33">
        <f>D17</f>
        <v>594.55700000000002</v>
      </c>
      <c r="E16" s="33">
        <f>E17</f>
        <v>0</v>
      </c>
      <c r="F16" s="33">
        <f>F17</f>
        <v>402.52300000000002</v>
      </c>
      <c r="G16" s="33">
        <f>G17</f>
        <v>0</v>
      </c>
    </row>
    <row r="17" spans="1:7" x14ac:dyDescent="0.2">
      <c r="A17" s="11" t="s">
        <v>34</v>
      </c>
      <c r="B17" s="11" t="s">
        <v>9</v>
      </c>
      <c r="C17" s="11">
        <v>240</v>
      </c>
      <c r="D17" s="33">
        <f>'2_Ведом'!F23</f>
        <v>594.55700000000002</v>
      </c>
      <c r="E17" s="33">
        <f>'2_Ведом'!G23</f>
        <v>0</v>
      </c>
      <c r="F17" s="33">
        <f>'2_Ведом'!H23</f>
        <v>402.52300000000002</v>
      </c>
      <c r="G17" s="33">
        <f>'2_Ведом'!I23</f>
        <v>0</v>
      </c>
    </row>
    <row r="18" spans="1:7" x14ac:dyDescent="0.2">
      <c r="A18" s="11" t="s">
        <v>41</v>
      </c>
      <c r="B18" s="11" t="s">
        <v>9</v>
      </c>
      <c r="C18" s="11">
        <v>500</v>
      </c>
      <c r="D18" s="33">
        <f>D19+D20</f>
        <v>34573.991999999998</v>
      </c>
      <c r="E18" s="33">
        <f>E19+E20</f>
        <v>390</v>
      </c>
      <c r="F18" s="33">
        <f>F19+F20</f>
        <v>23298.572</v>
      </c>
      <c r="G18" s="33">
        <f>G19+G20</f>
        <v>390</v>
      </c>
    </row>
    <row r="19" spans="1:7" x14ac:dyDescent="0.2">
      <c r="A19" s="11" t="s">
        <v>46</v>
      </c>
      <c r="B19" s="11" t="s">
        <v>9</v>
      </c>
      <c r="C19" s="11">
        <v>510</v>
      </c>
      <c r="D19" s="33">
        <f>'2_Ведом'!F41</f>
        <v>16328.55</v>
      </c>
      <c r="E19" s="33">
        <f>'2_Ведом'!G41+'2_Ведом'!G45</f>
        <v>390</v>
      </c>
      <c r="F19" s="33">
        <f>'2_Ведом'!H41</f>
        <v>13455.57</v>
      </c>
      <c r="G19" s="33">
        <f>'2_Ведом'!I41+'2_Ведом'!I45</f>
        <v>390</v>
      </c>
    </row>
    <row r="20" spans="1:7" x14ac:dyDescent="0.2">
      <c r="A20" s="11" t="s">
        <v>42</v>
      </c>
      <c r="B20" s="11" t="s">
        <v>9</v>
      </c>
      <c r="C20" s="11">
        <v>540</v>
      </c>
      <c r="D20" s="33">
        <f>'2_Ведом'!F33+'2_Ведом'!F45</f>
        <v>18245.442000000003</v>
      </c>
      <c r="E20" s="33">
        <f>'2_Ведом'!G33</f>
        <v>0</v>
      </c>
      <c r="F20" s="33">
        <f>'2_Ведом'!H33+'2_Ведом'!H45</f>
        <v>9843.0019999999986</v>
      </c>
      <c r="G20" s="33">
        <f>'2_Ведом'!I33</f>
        <v>0</v>
      </c>
    </row>
    <row r="21" spans="1:7" x14ac:dyDescent="0.2">
      <c r="A21" s="11" t="s">
        <v>43</v>
      </c>
      <c r="B21" s="11" t="s">
        <v>9</v>
      </c>
      <c r="C21" s="11">
        <v>700</v>
      </c>
      <c r="D21" s="33">
        <f>D22</f>
        <v>2491.5</v>
      </c>
      <c r="E21" s="33">
        <f>E22</f>
        <v>0</v>
      </c>
      <c r="F21" s="33">
        <f>F22</f>
        <v>1908.056</v>
      </c>
      <c r="G21" s="33">
        <f>G22</f>
        <v>0</v>
      </c>
    </row>
    <row r="22" spans="1:7" x14ac:dyDescent="0.2">
      <c r="A22" s="11" t="s">
        <v>44</v>
      </c>
      <c r="B22" s="11" t="s">
        <v>9</v>
      </c>
      <c r="C22" s="11">
        <v>730</v>
      </c>
      <c r="D22" s="33">
        <f>'2_Ведом'!F37</f>
        <v>2491.5</v>
      </c>
      <c r="E22" s="33">
        <f>'2_Ведом'!G37</f>
        <v>0</v>
      </c>
      <c r="F22" s="33">
        <f>'2_Ведом'!H37</f>
        <v>1908.056</v>
      </c>
      <c r="G22" s="33">
        <f>'2_Ведом'!I37</f>
        <v>0</v>
      </c>
    </row>
    <row r="23" spans="1:7" x14ac:dyDescent="0.2">
      <c r="A23" s="11" t="s">
        <v>35</v>
      </c>
      <c r="B23" s="11" t="s">
        <v>9</v>
      </c>
      <c r="C23" s="11">
        <v>800</v>
      </c>
      <c r="D23" s="33">
        <f>D24</f>
        <v>18.620999999999999</v>
      </c>
      <c r="E23" s="33">
        <f>E24</f>
        <v>0</v>
      </c>
      <c r="F23" s="33">
        <f>F24</f>
        <v>18.620999999999999</v>
      </c>
      <c r="G23" s="33">
        <f>G24</f>
        <v>0</v>
      </c>
    </row>
    <row r="24" spans="1:7" x14ac:dyDescent="0.2">
      <c r="A24" s="11" t="s">
        <v>36</v>
      </c>
      <c r="B24" s="11" t="s">
        <v>9</v>
      </c>
      <c r="C24" s="11">
        <v>850</v>
      </c>
      <c r="D24" s="33">
        <f>'2_Ведом'!F25</f>
        <v>18.620999999999999</v>
      </c>
      <c r="E24" s="33">
        <f>'2_Ведом'!G25</f>
        <v>0</v>
      </c>
      <c r="F24" s="33">
        <f>'2_Ведом'!H25</f>
        <v>18.620999999999999</v>
      </c>
      <c r="G24" s="33">
        <f>'2_Ведом'!I25</f>
        <v>0</v>
      </c>
    </row>
    <row r="25" spans="1:7" ht="25.5" x14ac:dyDescent="0.2">
      <c r="A25" s="42" t="s">
        <v>139</v>
      </c>
      <c r="B25" s="42" t="str">
        <f>'2_Ведом'!D48</f>
        <v>0200000000</v>
      </c>
      <c r="C25" s="42"/>
      <c r="D25" s="43">
        <f>D26+D28+D32+D34+D30</f>
        <v>20369.761999999999</v>
      </c>
      <c r="E25" s="43">
        <f>E26+E28+E32+E34+E30</f>
        <v>14534.541000000001</v>
      </c>
      <c r="F25" s="43">
        <f>F26+F28+F32+F34+F30</f>
        <v>4160.5199999999995</v>
      </c>
      <c r="G25" s="43">
        <f>G26+G28+G32+G34+G30</f>
        <v>152.78100000000001</v>
      </c>
    </row>
    <row r="26" spans="1:7" ht="38.25" x14ac:dyDescent="0.2">
      <c r="A26" s="11" t="s">
        <v>31</v>
      </c>
      <c r="B26" s="11" t="s">
        <v>13</v>
      </c>
      <c r="C26" s="11">
        <v>100</v>
      </c>
      <c r="D26" s="33">
        <f>D27</f>
        <v>3422.518</v>
      </c>
      <c r="E26" s="33">
        <f>E27</f>
        <v>0</v>
      </c>
      <c r="F26" s="33">
        <f>F27</f>
        <v>2959.6419999999998</v>
      </c>
      <c r="G26" s="33">
        <f>G27</f>
        <v>0</v>
      </c>
    </row>
    <row r="27" spans="1:7" x14ac:dyDescent="0.2">
      <c r="A27" s="11" t="s">
        <v>32</v>
      </c>
      <c r="B27" s="11" t="s">
        <v>13</v>
      </c>
      <c r="C27" s="11">
        <v>120</v>
      </c>
      <c r="D27" s="33">
        <f>'2_Ведом'!F50</f>
        <v>3422.518</v>
      </c>
      <c r="E27" s="33">
        <f>'2_Ведом'!G50</f>
        <v>0</v>
      </c>
      <c r="F27" s="33">
        <f>'2_Ведом'!H50</f>
        <v>2959.6419999999998</v>
      </c>
      <c r="G27" s="33">
        <f>'2_Ведом'!I50</f>
        <v>0</v>
      </c>
    </row>
    <row r="28" spans="1:7" x14ac:dyDescent="0.2">
      <c r="A28" s="29" t="s">
        <v>33</v>
      </c>
      <c r="B28" s="11" t="s">
        <v>13</v>
      </c>
      <c r="C28" s="11">
        <v>200</v>
      </c>
      <c r="D28" s="33">
        <f>D29</f>
        <v>2323.4850000000001</v>
      </c>
      <c r="E28" s="33">
        <f>E29</f>
        <v>452.78100000000001</v>
      </c>
      <c r="F28" s="33">
        <f>F29</f>
        <v>906.27099999999996</v>
      </c>
      <c r="G28" s="33">
        <f>G29</f>
        <v>152.78100000000001</v>
      </c>
    </row>
    <row r="29" spans="1:7" x14ac:dyDescent="0.2">
      <c r="A29" s="11" t="s">
        <v>34</v>
      </c>
      <c r="B29" s="11" t="s">
        <v>13</v>
      </c>
      <c r="C29" s="11">
        <v>240</v>
      </c>
      <c r="D29" s="33">
        <f>'2_Ведом'!F52+'2_Ведом'!F76+'2_Ведом'!F69+'2_Ведом'!F84</f>
        <v>2323.4850000000001</v>
      </c>
      <c r="E29" s="33">
        <f>'2_Ведом'!G52+'2_Ведом'!G76+'2_Ведом'!G69+'2_Ведом'!G84</f>
        <v>452.78100000000001</v>
      </c>
      <c r="F29" s="33">
        <f>'2_Ведом'!H52+'2_Ведом'!H76+'2_Ведом'!H69+'2_Ведом'!H84</f>
        <v>906.27099999999996</v>
      </c>
      <c r="G29" s="33">
        <f>'2_Ведом'!I52+'2_Ведом'!I76+'2_Ведом'!I69+'2_Ведом'!I84</f>
        <v>152.78100000000001</v>
      </c>
    </row>
    <row r="30" spans="1:7" hidden="1" x14ac:dyDescent="0.2">
      <c r="A30" s="11" t="s">
        <v>62</v>
      </c>
      <c r="B30" s="11" t="s">
        <v>13</v>
      </c>
      <c r="C30" s="11">
        <v>300</v>
      </c>
      <c r="D30" s="33">
        <f>D31</f>
        <v>0</v>
      </c>
      <c r="E30" s="33">
        <f>E31</f>
        <v>0</v>
      </c>
      <c r="F30" s="33">
        <f>F31</f>
        <v>0</v>
      </c>
      <c r="G30" s="33">
        <f>G31</f>
        <v>0</v>
      </c>
    </row>
    <row r="31" spans="1:7" hidden="1" x14ac:dyDescent="0.2">
      <c r="A31" s="11" t="s">
        <v>63</v>
      </c>
      <c r="B31" s="11" t="s">
        <v>13</v>
      </c>
      <c r="C31" s="11">
        <v>320</v>
      </c>
      <c r="D31" s="33"/>
      <c r="E31" s="33"/>
      <c r="F31" s="33"/>
      <c r="G31" s="33"/>
    </row>
    <row r="32" spans="1:7" x14ac:dyDescent="0.2">
      <c r="A32" s="11" t="s">
        <v>66</v>
      </c>
      <c r="B32" s="11" t="s">
        <v>13</v>
      </c>
      <c r="C32" s="11">
        <v>400</v>
      </c>
      <c r="D32" s="33">
        <f>D33</f>
        <v>14081.76</v>
      </c>
      <c r="E32" s="33">
        <f>E33</f>
        <v>14081.76</v>
      </c>
      <c r="F32" s="33">
        <f>F33</f>
        <v>0</v>
      </c>
      <c r="G32" s="33">
        <f>G33</f>
        <v>0</v>
      </c>
    </row>
    <row r="33" spans="1:7" x14ac:dyDescent="0.2">
      <c r="A33" s="11" t="s">
        <v>98</v>
      </c>
      <c r="B33" s="11" t="s">
        <v>13</v>
      </c>
      <c r="C33" s="11">
        <v>410</v>
      </c>
      <c r="D33" s="33">
        <f>'2_Ведом'!F102</f>
        <v>14081.76</v>
      </c>
      <c r="E33" s="33">
        <f>'2_Ведом'!G102</f>
        <v>14081.76</v>
      </c>
      <c r="F33" s="33">
        <f>'2_Ведом'!H102</f>
        <v>0</v>
      </c>
      <c r="G33" s="33">
        <f>'2_Ведом'!I102</f>
        <v>0</v>
      </c>
    </row>
    <row r="34" spans="1:7" x14ac:dyDescent="0.2">
      <c r="A34" s="11" t="s">
        <v>35</v>
      </c>
      <c r="B34" s="11" t="s">
        <v>13</v>
      </c>
      <c r="C34" s="11">
        <v>800</v>
      </c>
      <c r="D34" s="33">
        <f>D35</f>
        <v>541.99900000000002</v>
      </c>
      <c r="E34" s="33">
        <f>E35</f>
        <v>0</v>
      </c>
      <c r="F34" s="33">
        <f>F35</f>
        <v>294.60700000000003</v>
      </c>
      <c r="G34" s="33">
        <f>G35</f>
        <v>0</v>
      </c>
    </row>
    <row r="35" spans="1:7" x14ac:dyDescent="0.2">
      <c r="A35" s="11" t="s">
        <v>36</v>
      </c>
      <c r="B35" s="11" t="s">
        <v>13</v>
      </c>
      <c r="C35" s="11">
        <v>850</v>
      </c>
      <c r="D35" s="33">
        <f>'2_Ведом'!F54</f>
        <v>541.99900000000002</v>
      </c>
      <c r="E35" s="33">
        <f>'2_Ведом'!G54</f>
        <v>0</v>
      </c>
      <c r="F35" s="33">
        <f>'2_Ведом'!H54</f>
        <v>294.60700000000003</v>
      </c>
      <c r="G35" s="33">
        <f>'2_Ведом'!I54</f>
        <v>0</v>
      </c>
    </row>
    <row r="36" spans="1:7" ht="38.25" customHeight="1" x14ac:dyDescent="0.2">
      <c r="A36" s="42" t="s">
        <v>152</v>
      </c>
      <c r="B36" s="42" t="str">
        <f>'2_Ведом'!D173</f>
        <v>0300000000</v>
      </c>
      <c r="C36" s="42"/>
      <c r="D36" s="43">
        <f>D37+D39+D41</f>
        <v>14238.298999999999</v>
      </c>
      <c r="E36" s="43">
        <f>E37+E39+E41</f>
        <v>9287.4939999999988</v>
      </c>
      <c r="F36" s="43">
        <f>F37+F39+F41</f>
        <v>9204.2309999999998</v>
      </c>
      <c r="G36" s="43">
        <f>G37+G39+G41</f>
        <v>5580.0029999999997</v>
      </c>
    </row>
    <row r="37" spans="1:7" ht="38.25" x14ac:dyDescent="0.2">
      <c r="A37" s="11" t="s">
        <v>31</v>
      </c>
      <c r="B37" s="11" t="s">
        <v>25</v>
      </c>
      <c r="C37" s="11">
        <v>100</v>
      </c>
      <c r="D37" s="33">
        <f>D38</f>
        <v>8393.0529999999999</v>
      </c>
      <c r="E37" s="33">
        <f>E38</f>
        <v>3714.22</v>
      </c>
      <c r="F37" s="33">
        <f>F38</f>
        <v>5886.9340000000002</v>
      </c>
      <c r="G37" s="33">
        <f>G38</f>
        <v>2475.5279999999998</v>
      </c>
    </row>
    <row r="38" spans="1:7" x14ac:dyDescent="0.2">
      <c r="A38" s="11" t="s">
        <v>32</v>
      </c>
      <c r="B38" s="11" t="s">
        <v>25</v>
      </c>
      <c r="C38" s="11">
        <v>120</v>
      </c>
      <c r="D38" s="33">
        <f>'2_Ведом'!F175</f>
        <v>8393.0529999999999</v>
      </c>
      <c r="E38" s="33">
        <f>'2_Ведом'!G175</f>
        <v>3714.22</v>
      </c>
      <c r="F38" s="33">
        <f>'2_Ведом'!H175</f>
        <v>5886.9340000000002</v>
      </c>
      <c r="G38" s="33">
        <f>'2_Ведом'!I175</f>
        <v>2475.5279999999998</v>
      </c>
    </row>
    <row r="39" spans="1:7" x14ac:dyDescent="0.2">
      <c r="A39" s="29" t="s">
        <v>33</v>
      </c>
      <c r="B39" s="11" t="s">
        <v>25</v>
      </c>
      <c r="C39" s="11">
        <v>200</v>
      </c>
      <c r="D39" s="33">
        <f>D40</f>
        <v>932.00199999999995</v>
      </c>
      <c r="E39" s="33">
        <f>E40</f>
        <v>660.03</v>
      </c>
      <c r="F39" s="33">
        <f>F40</f>
        <v>741.55100000000004</v>
      </c>
      <c r="G39" s="33">
        <f>G40</f>
        <v>528.72900000000004</v>
      </c>
    </row>
    <row r="40" spans="1:7" x14ac:dyDescent="0.2">
      <c r="A40" s="11" t="s">
        <v>34</v>
      </c>
      <c r="B40" s="11" t="s">
        <v>25</v>
      </c>
      <c r="C40" s="11">
        <v>240</v>
      </c>
      <c r="D40" s="33">
        <f>'2_Ведом'!F177</f>
        <v>932.00199999999995</v>
      </c>
      <c r="E40" s="33">
        <f>'2_Ведом'!G177</f>
        <v>660.03</v>
      </c>
      <c r="F40" s="33">
        <f>'2_Ведом'!H177</f>
        <v>741.55100000000004</v>
      </c>
      <c r="G40" s="33">
        <f>'2_Ведом'!I177</f>
        <v>528.72900000000004</v>
      </c>
    </row>
    <row r="41" spans="1:7" x14ac:dyDescent="0.2">
      <c r="A41" s="11" t="s">
        <v>35</v>
      </c>
      <c r="B41" s="11" t="s">
        <v>25</v>
      </c>
      <c r="C41" s="11">
        <v>800</v>
      </c>
      <c r="D41" s="33">
        <f>D42</f>
        <v>4913.2439999999997</v>
      </c>
      <c r="E41" s="33">
        <f>E42</f>
        <v>4913.2439999999997</v>
      </c>
      <c r="F41" s="33">
        <f>F42</f>
        <v>2575.7460000000001</v>
      </c>
      <c r="G41" s="33">
        <f>G42</f>
        <v>2575.7460000000001</v>
      </c>
    </row>
    <row r="42" spans="1:7" ht="25.5" x14ac:dyDescent="0.2">
      <c r="A42" s="11" t="s">
        <v>76</v>
      </c>
      <c r="B42" s="11" t="s">
        <v>25</v>
      </c>
      <c r="C42" s="11">
        <v>810</v>
      </c>
      <c r="D42" s="33">
        <f>'2_Ведом'!F181</f>
        <v>4913.2439999999997</v>
      </c>
      <c r="E42" s="33">
        <f>'2_Ведом'!G181</f>
        <v>4913.2439999999997</v>
      </c>
      <c r="F42" s="33">
        <f>'2_Ведом'!H181</f>
        <v>2575.7460000000001</v>
      </c>
      <c r="G42" s="33">
        <f>'2_Ведом'!I181</f>
        <v>2575.7460000000001</v>
      </c>
    </row>
    <row r="43" spans="1:7" ht="51" x14ac:dyDescent="0.2">
      <c r="A43" s="42" t="s">
        <v>140</v>
      </c>
      <c r="B43" s="42" t="str">
        <f>'2_Ведом'!D55</f>
        <v>0400000000</v>
      </c>
      <c r="C43" s="46"/>
      <c r="D43" s="75">
        <f t="shared" ref="D43:G44" si="0">D44</f>
        <v>29981.96</v>
      </c>
      <c r="E43" s="75">
        <f t="shared" si="0"/>
        <v>0</v>
      </c>
      <c r="F43" s="75">
        <f t="shared" si="0"/>
        <v>21484.228999999999</v>
      </c>
      <c r="G43" s="75">
        <f t="shared" si="0"/>
        <v>0</v>
      </c>
    </row>
    <row r="44" spans="1:7" ht="25.5" x14ac:dyDescent="0.2">
      <c r="A44" s="11" t="s">
        <v>50</v>
      </c>
      <c r="B44" s="11" t="s">
        <v>14</v>
      </c>
      <c r="C44" s="47">
        <v>600</v>
      </c>
      <c r="D44" s="10">
        <f t="shared" si="0"/>
        <v>29981.96</v>
      </c>
      <c r="E44" s="10">
        <f t="shared" si="0"/>
        <v>0</v>
      </c>
      <c r="F44" s="10">
        <f t="shared" si="0"/>
        <v>21484.228999999999</v>
      </c>
      <c r="G44" s="10">
        <f t="shared" si="0"/>
        <v>0</v>
      </c>
    </row>
    <row r="45" spans="1:7" x14ac:dyDescent="0.2">
      <c r="A45" s="11" t="s">
        <v>51</v>
      </c>
      <c r="B45" s="11" t="s">
        <v>14</v>
      </c>
      <c r="C45" s="47">
        <v>620</v>
      </c>
      <c r="D45" s="10">
        <f>'2_Ведом'!F57</f>
        <v>29981.96</v>
      </c>
      <c r="E45" s="10">
        <f>'2_Ведом'!G57</f>
        <v>0</v>
      </c>
      <c r="F45" s="10">
        <f>'2_Ведом'!H57</f>
        <v>21484.228999999999</v>
      </c>
      <c r="G45" s="10">
        <f>'2_Ведом'!I57</f>
        <v>0</v>
      </c>
    </row>
    <row r="46" spans="1:7" ht="25.5" x14ac:dyDescent="0.2">
      <c r="A46" s="42" t="s">
        <v>159</v>
      </c>
      <c r="B46" s="42" t="str">
        <f>'2_Ведом'!D86</f>
        <v>0500000000</v>
      </c>
      <c r="C46" s="42"/>
      <c r="D46" s="18">
        <f t="shared" ref="D46:G47" si="1">D47</f>
        <v>45722.116000000002</v>
      </c>
      <c r="E46" s="18">
        <f t="shared" si="1"/>
        <v>459.65100000000001</v>
      </c>
      <c r="F46" s="18">
        <f t="shared" si="1"/>
        <v>34210.875999999997</v>
      </c>
      <c r="G46" s="18">
        <f t="shared" si="1"/>
        <v>459.65100000000001</v>
      </c>
    </row>
    <row r="47" spans="1:7" ht="25.5" x14ac:dyDescent="0.2">
      <c r="A47" s="11" t="s">
        <v>50</v>
      </c>
      <c r="B47" s="11" t="s">
        <v>18</v>
      </c>
      <c r="C47" s="13">
        <v>600</v>
      </c>
      <c r="D47" s="40">
        <f t="shared" si="1"/>
        <v>45722.116000000002</v>
      </c>
      <c r="E47" s="40">
        <f t="shared" si="1"/>
        <v>459.65100000000001</v>
      </c>
      <c r="F47" s="40">
        <f t="shared" si="1"/>
        <v>34210.875999999997</v>
      </c>
      <c r="G47" s="40">
        <f t="shared" si="1"/>
        <v>459.65100000000001</v>
      </c>
    </row>
    <row r="48" spans="1:7" x14ac:dyDescent="0.2">
      <c r="A48" s="11" t="s">
        <v>51</v>
      </c>
      <c r="B48" s="11" t="s">
        <v>18</v>
      </c>
      <c r="C48" s="13">
        <v>620</v>
      </c>
      <c r="D48" s="40">
        <f>'2_Ведом'!F88+'2_Ведом'!F92+'2_Ведом'!F108</f>
        <v>45722.116000000002</v>
      </c>
      <c r="E48" s="40">
        <f>'2_Ведом'!G88+'2_Ведом'!G92+'2_Ведом'!G108</f>
        <v>459.65100000000001</v>
      </c>
      <c r="F48" s="40">
        <f>'2_Ведом'!H88+'2_Ведом'!H92+'2_Ведом'!H108</f>
        <v>34210.875999999997</v>
      </c>
      <c r="G48" s="40">
        <f>'2_Ведом'!I88+'2_Ведом'!I92+'2_Ведом'!I108</f>
        <v>459.65100000000001</v>
      </c>
    </row>
    <row r="49" spans="1:7" ht="36.75" customHeight="1" x14ac:dyDescent="0.2">
      <c r="A49" s="42" t="s">
        <v>154</v>
      </c>
      <c r="B49" s="42" t="str">
        <f>'2_Ведом'!D209</f>
        <v>0600000000</v>
      </c>
      <c r="C49" s="42"/>
      <c r="D49" s="43">
        <f t="shared" ref="D49:G50" si="2">D50</f>
        <v>84322.948000000004</v>
      </c>
      <c r="E49" s="43">
        <f t="shared" si="2"/>
        <v>27966.844000000001</v>
      </c>
      <c r="F49" s="43">
        <f t="shared" si="2"/>
        <v>35164.081999999995</v>
      </c>
      <c r="G49" s="43">
        <f t="shared" si="2"/>
        <v>2289.1040000000003</v>
      </c>
    </row>
    <row r="50" spans="1:7" ht="25.5" x14ac:dyDescent="0.2">
      <c r="A50" s="11" t="s">
        <v>50</v>
      </c>
      <c r="B50" s="11" t="s">
        <v>27</v>
      </c>
      <c r="C50" s="11">
        <v>600</v>
      </c>
      <c r="D50" s="33">
        <f t="shared" si="2"/>
        <v>84322.948000000004</v>
      </c>
      <c r="E50" s="33">
        <f t="shared" si="2"/>
        <v>27966.844000000001</v>
      </c>
      <c r="F50" s="33">
        <f t="shared" si="2"/>
        <v>35164.081999999995</v>
      </c>
      <c r="G50" s="33">
        <f t="shared" si="2"/>
        <v>2289.1040000000003</v>
      </c>
    </row>
    <row r="51" spans="1:7" x14ac:dyDescent="0.2">
      <c r="A51" s="11" t="s">
        <v>51</v>
      </c>
      <c r="B51" s="11" t="s">
        <v>27</v>
      </c>
      <c r="C51" s="11">
        <v>620</v>
      </c>
      <c r="D51" s="33">
        <f>'2_Ведом'!F204+'2_Ведом'!F211+'2_Ведом'!F216+'2_Ведом'!F222</f>
        <v>84322.948000000004</v>
      </c>
      <c r="E51" s="33">
        <f>'2_Ведом'!G204+'2_Ведом'!G211+'2_Ведом'!G216+'2_Ведом'!G222</f>
        <v>27966.844000000001</v>
      </c>
      <c r="F51" s="33">
        <f>'2_Ведом'!H204+'2_Ведом'!H211+'2_Ведом'!H216+'2_Ведом'!H222</f>
        <v>35164.081999999995</v>
      </c>
      <c r="G51" s="33">
        <f>'2_Ведом'!I204+'2_Ведом'!I211+'2_Ведом'!I216+'2_Ведом'!I222</f>
        <v>2289.1040000000003</v>
      </c>
    </row>
    <row r="52" spans="1:7" ht="25.5" x14ac:dyDescent="0.2">
      <c r="A52" s="42" t="s">
        <v>157</v>
      </c>
      <c r="B52" s="42" t="str">
        <f>'2_Ведом'!D232</f>
        <v>0700000000</v>
      </c>
      <c r="C52" s="42"/>
      <c r="D52" s="43">
        <f t="shared" ref="D52:G53" si="3">D53</f>
        <v>2632.547</v>
      </c>
      <c r="E52" s="43">
        <f t="shared" si="3"/>
        <v>0</v>
      </c>
      <c r="F52" s="43">
        <f t="shared" si="3"/>
        <v>2010.6079999999999</v>
      </c>
      <c r="G52" s="43">
        <f t="shared" si="3"/>
        <v>0</v>
      </c>
    </row>
    <row r="53" spans="1:7" ht="25.5" x14ac:dyDescent="0.2">
      <c r="A53" s="11" t="s">
        <v>50</v>
      </c>
      <c r="B53" s="11" t="s">
        <v>28</v>
      </c>
      <c r="C53" s="11">
        <v>600</v>
      </c>
      <c r="D53" s="33">
        <f t="shared" si="3"/>
        <v>2632.547</v>
      </c>
      <c r="E53" s="33">
        <f t="shared" si="3"/>
        <v>0</v>
      </c>
      <c r="F53" s="33">
        <f t="shared" si="3"/>
        <v>2010.6079999999999</v>
      </c>
      <c r="G53" s="33">
        <f t="shared" si="3"/>
        <v>0</v>
      </c>
    </row>
    <row r="54" spans="1:7" x14ac:dyDescent="0.2">
      <c r="A54" s="11" t="s">
        <v>51</v>
      </c>
      <c r="B54" s="11" t="s">
        <v>28</v>
      </c>
      <c r="C54" s="11">
        <v>620</v>
      </c>
      <c r="D54" s="33">
        <f>'2_Ведом'!F234</f>
        <v>2632.547</v>
      </c>
      <c r="E54" s="33">
        <f>'2_Ведом'!G234</f>
        <v>0</v>
      </c>
      <c r="F54" s="33">
        <f>'2_Ведом'!H234</f>
        <v>2010.6079999999999</v>
      </c>
      <c r="G54" s="33">
        <f>'2_Ведом'!I234</f>
        <v>0</v>
      </c>
    </row>
    <row r="55" spans="1:7" ht="25.5" x14ac:dyDescent="0.2">
      <c r="A55" s="42" t="s">
        <v>153</v>
      </c>
      <c r="B55" s="42" t="str">
        <f>'2_Ведом'!D186</f>
        <v>0800000000</v>
      </c>
      <c r="C55" s="42"/>
      <c r="D55" s="43">
        <f>D56+D58+D60</f>
        <v>4343.7390000000005</v>
      </c>
      <c r="E55" s="43">
        <f>E56+E58</f>
        <v>0</v>
      </c>
      <c r="F55" s="43">
        <f>F56+F58+F60</f>
        <v>3675.5630000000001</v>
      </c>
      <c r="G55" s="43">
        <f>G56+G58</f>
        <v>0</v>
      </c>
    </row>
    <row r="56" spans="1:7" x14ac:dyDescent="0.2">
      <c r="A56" s="11" t="s">
        <v>33</v>
      </c>
      <c r="B56" s="11" t="s">
        <v>26</v>
      </c>
      <c r="C56" s="11">
        <v>200</v>
      </c>
      <c r="D56" s="33">
        <f>D57</f>
        <v>5.056</v>
      </c>
      <c r="E56" s="43"/>
      <c r="F56" s="33">
        <f>F57</f>
        <v>5.0549999999999997</v>
      </c>
      <c r="G56" s="43"/>
    </row>
    <row r="57" spans="1:7" x14ac:dyDescent="0.2">
      <c r="A57" s="11" t="s">
        <v>34</v>
      </c>
      <c r="B57" s="11" t="s">
        <v>26</v>
      </c>
      <c r="C57" s="11">
        <v>240</v>
      </c>
      <c r="D57" s="33">
        <f>'2_Ведом'!F188</f>
        <v>5.056</v>
      </c>
      <c r="E57" s="43"/>
      <c r="F57" s="33">
        <f>'2_Ведом'!H188</f>
        <v>5.0549999999999997</v>
      </c>
      <c r="G57" s="43"/>
    </row>
    <row r="58" spans="1:7" ht="25.5" x14ac:dyDescent="0.2">
      <c r="A58" s="11" t="s">
        <v>50</v>
      </c>
      <c r="B58" s="11" t="s">
        <v>26</v>
      </c>
      <c r="C58" s="11">
        <v>600</v>
      </c>
      <c r="D58" s="33">
        <f>D59</f>
        <v>1519.72</v>
      </c>
      <c r="E58" s="33">
        <f>E59</f>
        <v>0</v>
      </c>
      <c r="F58" s="33">
        <f>F59</f>
        <v>851.54499999999996</v>
      </c>
      <c r="G58" s="33">
        <f>G59</f>
        <v>0</v>
      </c>
    </row>
    <row r="59" spans="1:7" x14ac:dyDescent="0.2">
      <c r="A59" s="11" t="s">
        <v>167</v>
      </c>
      <c r="B59" s="11" t="s">
        <v>26</v>
      </c>
      <c r="C59" s="11">
        <v>610</v>
      </c>
      <c r="D59" s="33">
        <f>'2_Ведом'!F190</f>
        <v>1519.72</v>
      </c>
      <c r="E59" s="33">
        <f>'2_Ведом'!G190</f>
        <v>0</v>
      </c>
      <c r="F59" s="33">
        <f>'2_Ведом'!H190</f>
        <v>851.54499999999996</v>
      </c>
      <c r="G59" s="33">
        <f>'2_Ведом'!I190</f>
        <v>0</v>
      </c>
    </row>
    <row r="60" spans="1:7" x14ac:dyDescent="0.2">
      <c r="A60" s="11" t="str">
        <f>'2_Ведом'!B178</f>
        <v>Иные бюджетные ассигнования</v>
      </c>
      <c r="B60" s="11" t="s">
        <v>26</v>
      </c>
      <c r="C60" s="11">
        <v>800</v>
      </c>
      <c r="D60" s="33">
        <f>D61</f>
        <v>2818.9630000000002</v>
      </c>
      <c r="E60" s="33"/>
      <c r="F60" s="33">
        <f>F61</f>
        <v>2818.9630000000002</v>
      </c>
      <c r="G60" s="33"/>
    </row>
    <row r="61" spans="1:7" ht="15.75" customHeight="1" x14ac:dyDescent="0.2">
      <c r="A61" s="11" t="str">
        <f>'2_Ведом'!B179</f>
        <v>Уплата налогов, сборов и иных платежей</v>
      </c>
      <c r="B61" s="11" t="s">
        <v>26</v>
      </c>
      <c r="C61" s="11">
        <v>810</v>
      </c>
      <c r="D61" s="33">
        <f>'2_Ведом'!F192</f>
        <v>2818.9630000000002</v>
      </c>
      <c r="E61" s="33"/>
      <c r="F61" s="33">
        <f>'2_Ведом'!H192</f>
        <v>2818.9630000000002</v>
      </c>
      <c r="G61" s="33"/>
    </row>
    <row r="62" spans="1:7" ht="25.5" hidden="1" x14ac:dyDescent="0.2">
      <c r="A62" s="11" t="s">
        <v>97</v>
      </c>
      <c r="B62" s="11">
        <v>4400000000</v>
      </c>
      <c r="C62" s="11">
        <v>400</v>
      </c>
      <c r="D62" s="33" t="e">
        <f>D63</f>
        <v>#REF!</v>
      </c>
      <c r="E62" s="33" t="e">
        <f>E63</f>
        <v>#REF!</v>
      </c>
      <c r="F62" s="33" t="e">
        <f>F63</f>
        <v>#REF!</v>
      </c>
      <c r="G62" s="33" t="e">
        <f>G63</f>
        <v>#REF!</v>
      </c>
    </row>
    <row r="63" spans="1:7" hidden="1" x14ac:dyDescent="0.2">
      <c r="A63" s="11" t="s">
        <v>98</v>
      </c>
      <c r="B63" s="11">
        <v>4400000000</v>
      </c>
      <c r="C63" s="11">
        <v>410</v>
      </c>
      <c r="D63" s="33" t="e">
        <f>'2_Ведом'!#REF!</f>
        <v>#REF!</v>
      </c>
      <c r="E63" s="33" t="e">
        <f>'2_Ведом'!#REF!</f>
        <v>#REF!</v>
      </c>
      <c r="F63" s="33" t="e">
        <f>'2_Ведом'!#REF!</f>
        <v>#REF!</v>
      </c>
      <c r="G63" s="33" t="e">
        <f>'2_Ведом'!#REF!</f>
        <v>#REF!</v>
      </c>
    </row>
    <row r="64" spans="1:7" ht="25.5" x14ac:dyDescent="0.2">
      <c r="A64" s="42" t="s">
        <v>146</v>
      </c>
      <c r="B64" s="42" t="str">
        <f>'2_Ведом'!D97</f>
        <v>1000000000</v>
      </c>
      <c r="C64" s="42"/>
      <c r="D64" s="43">
        <f t="shared" ref="D64:G65" si="4">D65</f>
        <v>1335.2850000000001</v>
      </c>
      <c r="E64" s="43">
        <f t="shared" si="4"/>
        <v>782.96900000000005</v>
      </c>
      <c r="F64" s="43">
        <f t="shared" si="4"/>
        <v>1335.2850000000001</v>
      </c>
      <c r="G64" s="43">
        <f t="shared" si="4"/>
        <v>782.96900000000005</v>
      </c>
    </row>
    <row r="65" spans="1:7" x14ac:dyDescent="0.2">
      <c r="A65" s="11" t="s">
        <v>62</v>
      </c>
      <c r="B65" s="11" t="s">
        <v>21</v>
      </c>
      <c r="C65" s="11">
        <v>300</v>
      </c>
      <c r="D65" s="33">
        <f t="shared" si="4"/>
        <v>1335.2850000000001</v>
      </c>
      <c r="E65" s="33">
        <f t="shared" si="4"/>
        <v>782.96900000000005</v>
      </c>
      <c r="F65" s="33">
        <f t="shared" si="4"/>
        <v>1335.2850000000001</v>
      </c>
      <c r="G65" s="33">
        <f t="shared" si="4"/>
        <v>782.96900000000005</v>
      </c>
    </row>
    <row r="66" spans="1:7" x14ac:dyDescent="0.2">
      <c r="A66" s="11" t="s">
        <v>63</v>
      </c>
      <c r="B66" s="11" t="s">
        <v>21</v>
      </c>
      <c r="C66" s="11">
        <v>320</v>
      </c>
      <c r="D66" s="33">
        <f>'2_Ведом'!F99</f>
        <v>1335.2850000000001</v>
      </c>
      <c r="E66" s="33">
        <f>'2_Ведом'!G99</f>
        <v>782.96900000000005</v>
      </c>
      <c r="F66" s="33">
        <f>'2_Ведом'!H99</f>
        <v>1335.2850000000001</v>
      </c>
      <c r="G66" s="33">
        <f>'2_Ведом'!I99</f>
        <v>782.96900000000005</v>
      </c>
    </row>
    <row r="67" spans="1:7" ht="41.25" customHeight="1" x14ac:dyDescent="0.2">
      <c r="A67" s="42" t="s">
        <v>141</v>
      </c>
      <c r="B67" s="42" t="str">
        <f>'2_Ведом'!D63</f>
        <v>1100000000</v>
      </c>
      <c r="C67" s="42"/>
      <c r="D67" s="43">
        <f t="shared" ref="D67:G68" si="5">D68</f>
        <v>12761.773999999999</v>
      </c>
      <c r="E67" s="43">
        <f t="shared" si="5"/>
        <v>10400</v>
      </c>
      <c r="F67" s="43">
        <f t="shared" si="5"/>
        <v>1169.9659999999999</v>
      </c>
      <c r="G67" s="43">
        <f t="shared" si="5"/>
        <v>0</v>
      </c>
    </row>
    <row r="68" spans="1:7" x14ac:dyDescent="0.2">
      <c r="A68" s="29" t="s">
        <v>33</v>
      </c>
      <c r="B68" s="11" t="s">
        <v>16</v>
      </c>
      <c r="C68" s="11">
        <v>200</v>
      </c>
      <c r="D68" s="33">
        <f t="shared" si="5"/>
        <v>12761.773999999999</v>
      </c>
      <c r="E68" s="33">
        <f t="shared" si="5"/>
        <v>10400</v>
      </c>
      <c r="F68" s="33">
        <f t="shared" si="5"/>
        <v>1169.9659999999999</v>
      </c>
      <c r="G68" s="33">
        <f t="shared" si="5"/>
        <v>0</v>
      </c>
    </row>
    <row r="69" spans="1:7" x14ac:dyDescent="0.2">
      <c r="A69" s="11" t="s">
        <v>34</v>
      </c>
      <c r="B69" s="11" t="s">
        <v>16</v>
      </c>
      <c r="C69" s="11">
        <v>240</v>
      </c>
      <c r="D69" s="33">
        <f>'2_Ведом'!F65</f>
        <v>12761.773999999999</v>
      </c>
      <c r="E69" s="33">
        <f>'2_Ведом'!G65</f>
        <v>10400</v>
      </c>
      <c r="F69" s="33">
        <f>'2_Ведом'!H65</f>
        <v>1169.9659999999999</v>
      </c>
      <c r="G69" s="33">
        <f>'2_Ведом'!I65</f>
        <v>0</v>
      </c>
    </row>
    <row r="70" spans="1:7" ht="25.5" x14ac:dyDescent="0.2">
      <c r="A70" s="42" t="s">
        <v>132</v>
      </c>
      <c r="B70" s="42" t="str">
        <f>'2_Ведом'!D120</f>
        <v>1200000000</v>
      </c>
      <c r="C70" s="42"/>
      <c r="D70" s="43">
        <f>D71+D73+D75</f>
        <v>255.07</v>
      </c>
      <c r="E70" s="43">
        <f>E71+E73+E75</f>
        <v>235.07</v>
      </c>
      <c r="F70" s="43">
        <f>F71+F73+F75</f>
        <v>176.304</v>
      </c>
      <c r="G70" s="43">
        <f>G71+G73+G75</f>
        <v>176.304</v>
      </c>
    </row>
    <row r="71" spans="1:7" ht="38.25" x14ac:dyDescent="0.2">
      <c r="A71" s="11" t="s">
        <v>31</v>
      </c>
      <c r="B71" s="11" t="s">
        <v>23</v>
      </c>
      <c r="C71" s="11">
        <v>100</v>
      </c>
      <c r="D71" s="34">
        <f>D72</f>
        <v>205.078</v>
      </c>
      <c r="E71" s="34">
        <f>E72</f>
        <v>205.078</v>
      </c>
      <c r="F71" s="34">
        <f>F72</f>
        <v>159.66</v>
      </c>
      <c r="G71" s="34">
        <f>G72</f>
        <v>159.66</v>
      </c>
    </row>
    <row r="72" spans="1:7" x14ac:dyDescent="0.2">
      <c r="A72" s="11" t="s">
        <v>32</v>
      </c>
      <c r="B72" s="11" t="s">
        <v>23</v>
      </c>
      <c r="C72" s="11">
        <v>120</v>
      </c>
      <c r="D72" s="34">
        <f>'2_Ведом'!F122</f>
        <v>205.078</v>
      </c>
      <c r="E72" s="34">
        <f>'2_Ведом'!G122</f>
        <v>205.078</v>
      </c>
      <c r="F72" s="34">
        <f>'2_Ведом'!H122</f>
        <v>159.66</v>
      </c>
      <c r="G72" s="34">
        <f>'2_Ведом'!I122</f>
        <v>159.66</v>
      </c>
    </row>
    <row r="73" spans="1:7" x14ac:dyDescent="0.2">
      <c r="A73" s="29" t="s">
        <v>33</v>
      </c>
      <c r="B73" s="11" t="s">
        <v>23</v>
      </c>
      <c r="C73" s="11">
        <v>200</v>
      </c>
      <c r="D73" s="34">
        <f>D74</f>
        <v>29.992000000000001</v>
      </c>
      <c r="E73" s="34">
        <f>E74</f>
        <v>29.992000000000001</v>
      </c>
      <c r="F73" s="34">
        <f>F74</f>
        <v>16.643999999999998</v>
      </c>
      <c r="G73" s="34">
        <f>G74</f>
        <v>16.643999999999998</v>
      </c>
    </row>
    <row r="74" spans="1:7" x14ac:dyDescent="0.2">
      <c r="A74" s="11" t="s">
        <v>34</v>
      </c>
      <c r="B74" s="11" t="s">
        <v>23</v>
      </c>
      <c r="C74" s="11">
        <v>240</v>
      </c>
      <c r="D74" s="34">
        <f>'2_Ведом'!F124</f>
        <v>29.992000000000001</v>
      </c>
      <c r="E74" s="34">
        <f>'2_Ведом'!G124</f>
        <v>29.992000000000001</v>
      </c>
      <c r="F74" s="34">
        <f>'2_Ведом'!H124</f>
        <v>16.643999999999998</v>
      </c>
      <c r="G74" s="34">
        <f>'2_Ведом'!I124</f>
        <v>16.643999999999998</v>
      </c>
    </row>
    <row r="75" spans="1:7" ht="25.5" x14ac:dyDescent="0.2">
      <c r="A75" s="11" t="s">
        <v>50</v>
      </c>
      <c r="B75" s="11" t="s">
        <v>23</v>
      </c>
      <c r="C75" s="11">
        <v>600</v>
      </c>
      <c r="D75" s="34">
        <f>D76</f>
        <v>20</v>
      </c>
      <c r="E75" s="34"/>
      <c r="F75" s="34">
        <f>F76</f>
        <v>0</v>
      </c>
      <c r="G75" s="34"/>
    </row>
    <row r="76" spans="1:7" x14ac:dyDescent="0.2">
      <c r="A76" s="11" t="s">
        <v>167</v>
      </c>
      <c r="B76" s="11" t="s">
        <v>23</v>
      </c>
      <c r="C76" s="11">
        <v>610</v>
      </c>
      <c r="D76" s="34">
        <f>'2_Ведом'!F149</f>
        <v>20</v>
      </c>
      <c r="E76" s="34"/>
      <c r="F76" s="34">
        <f>'2_Ведом'!H149</f>
        <v>0</v>
      </c>
      <c r="G76" s="34"/>
    </row>
    <row r="77" spans="1:7" ht="38.25" x14ac:dyDescent="0.2">
      <c r="A77" s="42" t="s">
        <v>161</v>
      </c>
      <c r="B77" s="42">
        <v>1300000000</v>
      </c>
      <c r="C77" s="42"/>
      <c r="D77" s="41">
        <f>D78+D80</f>
        <v>976.92499999999995</v>
      </c>
      <c r="E77" s="41"/>
      <c r="F77" s="41">
        <f>F78+F80</f>
        <v>0</v>
      </c>
      <c r="G77" s="41"/>
    </row>
    <row r="78" spans="1:7" x14ac:dyDescent="0.2">
      <c r="A78" s="11" t="s">
        <v>33</v>
      </c>
      <c r="B78" s="11">
        <v>1300000000</v>
      </c>
      <c r="C78" s="11">
        <v>200</v>
      </c>
      <c r="D78" s="34">
        <f>D79</f>
        <v>876.92499999999995</v>
      </c>
      <c r="E78" s="41"/>
      <c r="F78" s="34">
        <f>F79</f>
        <v>0</v>
      </c>
      <c r="G78" s="41"/>
    </row>
    <row r="79" spans="1:7" x14ac:dyDescent="0.2">
      <c r="A79" s="11" t="s">
        <v>34</v>
      </c>
      <c r="B79" s="11">
        <v>1300000000</v>
      </c>
      <c r="C79" s="11">
        <v>240</v>
      </c>
      <c r="D79" s="34">
        <f>'2_Ведом'!F61</f>
        <v>876.92499999999995</v>
      </c>
      <c r="E79" s="41"/>
      <c r="F79" s="34">
        <f>'2_Ведом'!H61</f>
        <v>0</v>
      </c>
      <c r="G79" s="41"/>
    </row>
    <row r="80" spans="1:7" x14ac:dyDescent="0.2">
      <c r="A80" s="11" t="s">
        <v>35</v>
      </c>
      <c r="B80" s="11">
        <v>1300000000</v>
      </c>
      <c r="C80" s="11">
        <v>800</v>
      </c>
      <c r="D80" s="34">
        <f>D81</f>
        <v>100</v>
      </c>
      <c r="E80" s="34"/>
      <c r="F80" s="34">
        <f>F81</f>
        <v>0</v>
      </c>
      <c r="G80" s="34"/>
    </row>
    <row r="81" spans="1:7" x14ac:dyDescent="0.2">
      <c r="A81" s="11" t="s">
        <v>73</v>
      </c>
      <c r="B81" s="11">
        <v>1300000000</v>
      </c>
      <c r="C81" s="11">
        <v>870</v>
      </c>
      <c r="D81" s="34">
        <f>'2_Ведом'!F145</f>
        <v>100</v>
      </c>
      <c r="E81" s="34"/>
      <c r="F81" s="34">
        <f>'2_Ведом'!H145</f>
        <v>0</v>
      </c>
      <c r="G81" s="34"/>
    </row>
    <row r="82" spans="1:7" ht="25.5" x14ac:dyDescent="0.2">
      <c r="A82" s="42" t="s">
        <v>150</v>
      </c>
      <c r="B82" s="42" t="str">
        <f>'2_Ведом'!D150</f>
        <v>1400000000</v>
      </c>
      <c r="C82" s="42"/>
      <c r="D82" s="41">
        <f>D83+D85+D87+D89</f>
        <v>24176.560000000001</v>
      </c>
      <c r="E82" s="41">
        <f>E83+E85+E87+E89</f>
        <v>12221.945</v>
      </c>
      <c r="F82" s="41">
        <f>F83+F85+F87+F89</f>
        <v>15220.920999999998</v>
      </c>
      <c r="G82" s="41">
        <f>G83+G85+G87+G89</f>
        <v>7514.42</v>
      </c>
    </row>
    <row r="83" spans="1:7" ht="36.75" customHeight="1" x14ac:dyDescent="0.2">
      <c r="A83" s="11" t="s">
        <v>31</v>
      </c>
      <c r="B83" s="11" t="s">
        <v>24</v>
      </c>
      <c r="C83" s="38">
        <v>100</v>
      </c>
      <c r="D83" s="10">
        <f>D84</f>
        <v>14290.634</v>
      </c>
      <c r="E83" s="10">
        <f>E84</f>
        <v>3722.518</v>
      </c>
      <c r="F83" s="10">
        <f>F84</f>
        <v>9762.5630000000001</v>
      </c>
      <c r="G83" s="10">
        <f>G84</f>
        <v>2704.9319999999998</v>
      </c>
    </row>
    <row r="84" spans="1:7" x14ac:dyDescent="0.2">
      <c r="A84" s="11" t="s">
        <v>74</v>
      </c>
      <c r="B84" s="11" t="s">
        <v>24</v>
      </c>
      <c r="C84" s="38">
        <v>110</v>
      </c>
      <c r="D84" s="10">
        <f>'2_Ведом'!F152</f>
        <v>14290.634</v>
      </c>
      <c r="E84" s="10">
        <f>'2_Ведом'!G152</f>
        <v>3722.518</v>
      </c>
      <c r="F84" s="10">
        <f>'2_Ведом'!H152</f>
        <v>9762.5630000000001</v>
      </c>
      <c r="G84" s="10">
        <f>'2_Ведом'!I152</f>
        <v>2704.9319999999998</v>
      </c>
    </row>
    <row r="85" spans="1:7" x14ac:dyDescent="0.2">
      <c r="A85" s="29" t="s">
        <v>33</v>
      </c>
      <c r="B85" s="11" t="s">
        <v>24</v>
      </c>
      <c r="C85" s="38">
        <v>200</v>
      </c>
      <c r="D85" s="10">
        <f>D86</f>
        <v>9880.2870000000003</v>
      </c>
      <c r="E85" s="10">
        <f>E86</f>
        <v>8499.4269999999997</v>
      </c>
      <c r="F85" s="10">
        <f>F86</f>
        <v>5455.5429999999997</v>
      </c>
      <c r="G85" s="10">
        <f>G86</f>
        <v>4809.4880000000003</v>
      </c>
    </row>
    <row r="86" spans="1:7" x14ac:dyDescent="0.2">
      <c r="A86" s="11" t="s">
        <v>34</v>
      </c>
      <c r="B86" s="11" t="s">
        <v>24</v>
      </c>
      <c r="C86" s="38">
        <v>240</v>
      </c>
      <c r="D86" s="10">
        <f>'2_Ведом'!F154+'2_Ведом'!F230</f>
        <v>9880.2870000000003</v>
      </c>
      <c r="E86" s="10">
        <f>'2_Ведом'!G154+'2_Ведом'!G230</f>
        <v>8499.4269999999997</v>
      </c>
      <c r="F86" s="10">
        <f>'2_Ведом'!H154+'2_Ведом'!H230</f>
        <v>5455.5429999999997</v>
      </c>
      <c r="G86" s="10">
        <f>'2_Ведом'!I154+'2_Ведом'!I230</f>
        <v>4809.4880000000003</v>
      </c>
    </row>
    <row r="87" spans="1:7" x14ac:dyDescent="0.2">
      <c r="A87" s="11" t="s">
        <v>62</v>
      </c>
      <c r="B87" s="11" t="s">
        <v>24</v>
      </c>
      <c r="C87" s="38">
        <v>300</v>
      </c>
      <c r="D87" s="10">
        <f>D88</f>
        <v>1.139</v>
      </c>
      <c r="E87" s="10">
        <f>E88</f>
        <v>0</v>
      </c>
      <c r="F87" s="10">
        <f>F88</f>
        <v>1.139</v>
      </c>
      <c r="G87" s="10">
        <f>G88</f>
        <v>0</v>
      </c>
    </row>
    <row r="88" spans="1:7" x14ac:dyDescent="0.2">
      <c r="A88" s="11" t="s">
        <v>63</v>
      </c>
      <c r="B88" s="11" t="s">
        <v>24</v>
      </c>
      <c r="C88" s="38">
        <v>320</v>
      </c>
      <c r="D88" s="10">
        <f>'2_Ведом'!F156</f>
        <v>1.139</v>
      </c>
      <c r="E88" s="10">
        <f>'2_Ведом'!G156</f>
        <v>0</v>
      </c>
      <c r="F88" s="10">
        <f>'2_Ведом'!H156</f>
        <v>1.139</v>
      </c>
      <c r="G88" s="10">
        <f>'2_Ведом'!I156</f>
        <v>0</v>
      </c>
    </row>
    <row r="89" spans="1:7" x14ac:dyDescent="0.2">
      <c r="A89" s="11" t="s">
        <v>35</v>
      </c>
      <c r="B89" s="11" t="s">
        <v>24</v>
      </c>
      <c r="C89" s="38">
        <v>800</v>
      </c>
      <c r="D89" s="10">
        <f>D90</f>
        <v>4.5</v>
      </c>
      <c r="E89" s="10">
        <f>E90</f>
        <v>0</v>
      </c>
      <c r="F89" s="10">
        <f>F90</f>
        <v>1.6759999999999999</v>
      </c>
      <c r="G89" s="10">
        <f>G90</f>
        <v>0</v>
      </c>
    </row>
    <row r="90" spans="1:7" x14ac:dyDescent="0.2">
      <c r="A90" s="11" t="s">
        <v>36</v>
      </c>
      <c r="B90" s="11" t="s">
        <v>24</v>
      </c>
      <c r="C90" s="38">
        <v>850</v>
      </c>
      <c r="D90" s="10">
        <f>'2_Ведом'!F158</f>
        <v>4.5</v>
      </c>
      <c r="E90" s="10">
        <f>'2_Ведом'!G158</f>
        <v>0</v>
      </c>
      <c r="F90" s="10">
        <f>'2_Ведом'!H158</f>
        <v>1.6759999999999999</v>
      </c>
      <c r="G90" s="10">
        <f>'2_Ведом'!I158</f>
        <v>0</v>
      </c>
    </row>
    <row r="91" spans="1:7" ht="25.5" x14ac:dyDescent="0.2">
      <c r="A91" s="42" t="s">
        <v>160</v>
      </c>
      <c r="B91" s="42">
        <f>'2_Ведом'!D70</f>
        <v>1700000000</v>
      </c>
      <c r="C91" s="44"/>
      <c r="D91" s="36">
        <f>D92+D94+D96</f>
        <v>901.3599999999999</v>
      </c>
      <c r="E91" s="36">
        <f>E92+E94+E96</f>
        <v>0</v>
      </c>
      <c r="F91" s="36">
        <f>F92+F94+F96</f>
        <v>496.988</v>
      </c>
      <c r="G91" s="36">
        <f>G92+G94+G96</f>
        <v>0</v>
      </c>
    </row>
    <row r="92" spans="1:7" ht="38.25" x14ac:dyDescent="0.2">
      <c r="A92" s="11" t="s">
        <v>31</v>
      </c>
      <c r="B92" s="11">
        <v>1700000000</v>
      </c>
      <c r="C92" s="38">
        <v>100</v>
      </c>
      <c r="D92" s="35">
        <f>D93</f>
        <v>242.06</v>
      </c>
      <c r="E92" s="35">
        <f>E93</f>
        <v>0</v>
      </c>
      <c r="F92" s="35">
        <f>F93</f>
        <v>60.37</v>
      </c>
      <c r="G92" s="35">
        <f>G93</f>
        <v>0</v>
      </c>
    </row>
    <row r="93" spans="1:7" x14ac:dyDescent="0.2">
      <c r="A93" s="11" t="s">
        <v>74</v>
      </c>
      <c r="B93" s="11">
        <v>1700000000</v>
      </c>
      <c r="C93" s="38">
        <v>110</v>
      </c>
      <c r="D93" s="35">
        <f>'2_Ведом'!F161</f>
        <v>242.06</v>
      </c>
      <c r="E93" s="35">
        <f>'2_Ведом'!G161</f>
        <v>0</v>
      </c>
      <c r="F93" s="35">
        <f>'2_Ведом'!H161</f>
        <v>60.37</v>
      </c>
      <c r="G93" s="35">
        <f>'2_Ведом'!I161</f>
        <v>0</v>
      </c>
    </row>
    <row r="94" spans="1:7" ht="25.5" x14ac:dyDescent="0.2">
      <c r="A94" s="11" t="s">
        <v>50</v>
      </c>
      <c r="B94" s="11">
        <v>1700000000</v>
      </c>
      <c r="C94" s="38">
        <v>600</v>
      </c>
      <c r="D94" s="35">
        <f>D95</f>
        <v>614.29999999999995</v>
      </c>
      <c r="E94" s="35">
        <f>E95</f>
        <v>0</v>
      </c>
      <c r="F94" s="35">
        <f>F95</f>
        <v>436.61799999999999</v>
      </c>
      <c r="G94" s="35">
        <f>G95</f>
        <v>0</v>
      </c>
    </row>
    <row r="95" spans="1:7" ht="25.5" x14ac:dyDescent="0.2">
      <c r="A95" s="11" t="s">
        <v>125</v>
      </c>
      <c r="B95" s="11">
        <v>1700000000</v>
      </c>
      <c r="C95" s="38">
        <v>630</v>
      </c>
      <c r="D95" s="35">
        <f>'2_Ведом'!F72</f>
        <v>614.29999999999995</v>
      </c>
      <c r="E95" s="35">
        <f>'2_Ведом'!G72</f>
        <v>0</v>
      </c>
      <c r="F95" s="35">
        <f>'2_Ведом'!H72</f>
        <v>436.61799999999999</v>
      </c>
      <c r="G95" s="35">
        <f>'2_Ведом'!I72</f>
        <v>0</v>
      </c>
    </row>
    <row r="96" spans="1:7" ht="12" customHeight="1" x14ac:dyDescent="0.2">
      <c r="A96" s="11" t="str">
        <f>'2_Ведом'!B195</f>
        <v>Иные бюджетные ассигнования</v>
      </c>
      <c r="B96" s="11">
        <f>'2_Ведом'!D195</f>
        <v>1700000000</v>
      </c>
      <c r="C96" s="38">
        <f>'2_Ведом'!E195</f>
        <v>800</v>
      </c>
      <c r="D96" s="35">
        <f>D97</f>
        <v>45</v>
      </c>
      <c r="E96" s="35">
        <f>E97</f>
        <v>0</v>
      </c>
      <c r="F96" s="35">
        <f>F97</f>
        <v>0</v>
      </c>
      <c r="G96" s="35">
        <f>G97</f>
        <v>0</v>
      </c>
    </row>
    <row r="97" spans="1:7" ht="25.5" customHeight="1" x14ac:dyDescent="0.2">
      <c r="A97" s="11" t="str">
        <f>'2_Ведом'!B196</f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B97" s="11">
        <f>'2_Ведом'!D196</f>
        <v>1700000000</v>
      </c>
      <c r="C97" s="38">
        <f>'2_Ведом'!E196</f>
        <v>810</v>
      </c>
      <c r="D97" s="35">
        <f>'2_Ведом'!F196</f>
        <v>45</v>
      </c>
      <c r="E97" s="35">
        <f>'2_Ведом'!G196</f>
        <v>0</v>
      </c>
      <c r="F97" s="35">
        <f>'2_Ведом'!H196</f>
        <v>0</v>
      </c>
      <c r="G97" s="35">
        <f>'2_Ведом'!I196</f>
        <v>0</v>
      </c>
    </row>
    <row r="98" spans="1:7" ht="38.25" x14ac:dyDescent="0.2">
      <c r="A98" s="42" t="s">
        <v>148</v>
      </c>
      <c r="B98" s="42">
        <f>'2_Ведом'!D116</f>
        <v>1800000000</v>
      </c>
      <c r="C98" s="44"/>
      <c r="D98" s="36">
        <f>D99+D101+D103+D108+D106</f>
        <v>27132.302000000003</v>
      </c>
      <c r="E98" s="36">
        <f>E99+E101+E103+E108+E106</f>
        <v>5.5140000000000002</v>
      </c>
      <c r="F98" s="36">
        <f>F99+F101+F103+F108+F106</f>
        <v>20767.199000000001</v>
      </c>
      <c r="G98" s="36">
        <f>G99+G101+G103+G108+G106</f>
        <v>0</v>
      </c>
    </row>
    <row r="99" spans="1:7" ht="38.25" x14ac:dyDescent="0.2">
      <c r="A99" s="11" t="s">
        <v>31</v>
      </c>
      <c r="B99" s="11">
        <v>1800000000</v>
      </c>
      <c r="C99" s="38">
        <v>100</v>
      </c>
      <c r="D99" s="35">
        <f>D100</f>
        <v>22547.191000000003</v>
      </c>
      <c r="E99" s="35">
        <f>E100</f>
        <v>0</v>
      </c>
      <c r="F99" s="35">
        <f>F100</f>
        <v>17369.399000000001</v>
      </c>
      <c r="G99" s="35">
        <f>G100</f>
        <v>0</v>
      </c>
    </row>
    <row r="100" spans="1:7" x14ac:dyDescent="0.2">
      <c r="A100" s="11" t="s">
        <v>32</v>
      </c>
      <c r="B100" s="11">
        <v>1800000000</v>
      </c>
      <c r="C100" s="38">
        <v>120</v>
      </c>
      <c r="D100" s="35">
        <f>'2_Ведом'!F116+'2_Ведом'!F127+'2_Ведом'!F184</f>
        <v>22547.191000000003</v>
      </c>
      <c r="E100" s="35">
        <f>'2_Ведом'!G116+'2_Ведом'!G127+'2_Ведом'!G184</f>
        <v>0</v>
      </c>
      <c r="F100" s="35">
        <f>'2_Ведом'!H116+'2_Ведом'!H127+'2_Ведом'!H184</f>
        <v>17369.399000000001</v>
      </c>
      <c r="G100" s="35">
        <f>'2_Ведом'!I116+'2_Ведом'!I127+'2_Ведом'!I184</f>
        <v>0</v>
      </c>
    </row>
    <row r="101" spans="1:7" x14ac:dyDescent="0.2">
      <c r="A101" s="29" t="s">
        <v>33</v>
      </c>
      <c r="B101" s="11">
        <v>1800000000</v>
      </c>
      <c r="C101" s="38">
        <v>200</v>
      </c>
      <c r="D101" s="35">
        <f>D102</f>
        <v>2039.077</v>
      </c>
      <c r="E101" s="35">
        <f>E102</f>
        <v>0</v>
      </c>
      <c r="F101" s="35">
        <f>F102</f>
        <v>1286.8789999999999</v>
      </c>
      <c r="G101" s="35">
        <f>G102</f>
        <v>0</v>
      </c>
    </row>
    <row r="102" spans="1:7" x14ac:dyDescent="0.2">
      <c r="A102" s="11" t="s">
        <v>34</v>
      </c>
      <c r="B102" s="11">
        <v>1800000000</v>
      </c>
      <c r="C102" s="38">
        <v>240</v>
      </c>
      <c r="D102" s="35">
        <f>'2_Ведом'!F129+'2_Ведом'!F164</f>
        <v>2039.077</v>
      </c>
      <c r="E102" s="35">
        <f>'2_Ведом'!G129+'2_Ведом'!G164</f>
        <v>0</v>
      </c>
      <c r="F102" s="35">
        <f>'2_Ведом'!H129+'2_Ведом'!H164</f>
        <v>1286.8789999999999</v>
      </c>
      <c r="G102" s="35">
        <f>'2_Ведом'!I129+'2_Ведом'!I164</f>
        <v>0</v>
      </c>
    </row>
    <row r="103" spans="1:7" x14ac:dyDescent="0.2">
      <c r="A103" s="11" t="s">
        <v>62</v>
      </c>
      <c r="B103" s="11">
        <v>1800000000</v>
      </c>
      <c r="C103" s="38">
        <v>300</v>
      </c>
      <c r="D103" s="35">
        <f>D104</f>
        <v>1896.104</v>
      </c>
      <c r="E103" s="35">
        <f t="shared" ref="E103:G103" si="6">E104</f>
        <v>0</v>
      </c>
      <c r="F103" s="35">
        <f t="shared" si="6"/>
        <v>1790.1959999999999</v>
      </c>
      <c r="G103" s="35">
        <f t="shared" si="6"/>
        <v>0</v>
      </c>
    </row>
    <row r="104" spans="1:7" x14ac:dyDescent="0.2">
      <c r="A104" s="11" t="s">
        <v>81</v>
      </c>
      <c r="B104" s="11">
        <v>1800000000</v>
      </c>
      <c r="C104" s="38">
        <v>310</v>
      </c>
      <c r="D104" s="35">
        <f>'2_Ведом'!F226</f>
        <v>1896.104</v>
      </c>
      <c r="E104" s="35">
        <f>'2_Ведом'!G226</f>
        <v>0</v>
      </c>
      <c r="F104" s="35">
        <f>'2_Ведом'!H226</f>
        <v>1790.1959999999999</v>
      </c>
      <c r="G104" s="35">
        <f>'2_Ведом'!I226</f>
        <v>0</v>
      </c>
    </row>
    <row r="105" spans="1:7" hidden="1" x14ac:dyDescent="0.2">
      <c r="A105" s="11" t="s">
        <v>63</v>
      </c>
      <c r="B105" s="11">
        <v>1800000000</v>
      </c>
      <c r="C105" s="38">
        <v>320</v>
      </c>
      <c r="D105" s="35" t="e">
        <f>'2_Ведом'!#REF!</f>
        <v>#REF!</v>
      </c>
      <c r="E105" s="35">
        <v>0</v>
      </c>
      <c r="F105" s="35" t="e">
        <f>'2_Ведом'!#REF!</f>
        <v>#REF!</v>
      </c>
      <c r="G105" s="35">
        <v>0</v>
      </c>
    </row>
    <row r="106" spans="1:7" ht="25.5" x14ac:dyDescent="0.2">
      <c r="A106" s="11" t="s">
        <v>50</v>
      </c>
      <c r="B106" s="11">
        <v>1800000000</v>
      </c>
      <c r="C106" s="38">
        <v>600</v>
      </c>
      <c r="D106" s="35">
        <f>D107</f>
        <v>5.5140000000000002</v>
      </c>
      <c r="E106" s="35">
        <f>E107</f>
        <v>5.5140000000000002</v>
      </c>
      <c r="F106" s="35">
        <f>F107</f>
        <v>0</v>
      </c>
      <c r="G106" s="35">
        <f>G107</f>
        <v>0</v>
      </c>
    </row>
    <row r="107" spans="1:7" x14ac:dyDescent="0.2">
      <c r="A107" s="29" t="s">
        <v>51</v>
      </c>
      <c r="B107" s="11">
        <v>1800000000</v>
      </c>
      <c r="C107" s="38">
        <v>620</v>
      </c>
      <c r="D107" s="35">
        <f>'2_Ведом'!F141</f>
        <v>5.5140000000000002</v>
      </c>
      <c r="E107" s="35">
        <f>'2_Ведом'!G141</f>
        <v>5.5140000000000002</v>
      </c>
      <c r="F107" s="35">
        <f>'2_Ведом'!H141</f>
        <v>0</v>
      </c>
      <c r="G107" s="35">
        <f>'2_Ведом'!I141</f>
        <v>0</v>
      </c>
    </row>
    <row r="108" spans="1:7" x14ac:dyDescent="0.2">
      <c r="A108" s="11" t="s">
        <v>35</v>
      </c>
      <c r="B108" s="11">
        <v>1800000000</v>
      </c>
      <c r="C108" s="38">
        <v>800</v>
      </c>
      <c r="D108" s="35">
        <f>D109+D110</f>
        <v>644.41599999999994</v>
      </c>
      <c r="E108" s="35">
        <f>E109+E110</f>
        <v>0</v>
      </c>
      <c r="F108" s="35">
        <f>F109+F110</f>
        <v>320.72500000000002</v>
      </c>
      <c r="G108" s="35">
        <f>G109+G110</f>
        <v>0</v>
      </c>
    </row>
    <row r="109" spans="1:7" x14ac:dyDescent="0.2">
      <c r="A109" s="11" t="s">
        <v>96</v>
      </c>
      <c r="B109" s="11">
        <v>1800000000</v>
      </c>
      <c r="C109" s="38">
        <v>830</v>
      </c>
      <c r="D109" s="35">
        <f>'2_Ведом'!F166</f>
        <v>363.76</v>
      </c>
      <c r="E109" s="35">
        <f>'2_Ведом'!G166</f>
        <v>0</v>
      </c>
      <c r="F109" s="35">
        <f>'2_Ведом'!H166</f>
        <v>143.76</v>
      </c>
      <c r="G109" s="35">
        <f>'2_Ведом'!I166</f>
        <v>0</v>
      </c>
    </row>
    <row r="110" spans="1:7" x14ac:dyDescent="0.2">
      <c r="A110" s="11" t="s">
        <v>36</v>
      </c>
      <c r="B110" s="11">
        <v>1800000000</v>
      </c>
      <c r="C110" s="38">
        <v>850</v>
      </c>
      <c r="D110" s="35">
        <f>'2_Ведом'!F131+'2_Ведом'!F167</f>
        <v>280.65600000000001</v>
      </c>
      <c r="E110" s="35">
        <f>'2_Ведом'!G131+'2_Ведом'!G167</f>
        <v>0</v>
      </c>
      <c r="F110" s="35">
        <f>'2_Ведом'!H131+'2_Ведом'!H167</f>
        <v>176.965</v>
      </c>
      <c r="G110" s="35">
        <f>'2_Ведом'!I131+'2_Ведом'!I167</f>
        <v>0</v>
      </c>
    </row>
    <row r="111" spans="1:7" ht="26.85" customHeight="1" x14ac:dyDescent="0.2">
      <c r="A111" s="42" t="s">
        <v>149</v>
      </c>
      <c r="B111" s="42">
        <v>1900000000</v>
      </c>
      <c r="C111" s="44"/>
      <c r="D111" s="36">
        <f>D113+D115</f>
        <v>602.44100000000003</v>
      </c>
      <c r="E111" s="36">
        <f>E113+E115</f>
        <v>602.44100000000003</v>
      </c>
      <c r="F111" s="36">
        <f>F113+F115</f>
        <v>447.678</v>
      </c>
      <c r="G111" s="36">
        <f>G113+G115</f>
        <v>447.678</v>
      </c>
    </row>
    <row r="112" spans="1:7" ht="42.6" hidden="1" customHeight="1" x14ac:dyDescent="0.2">
      <c r="A112" s="11" t="s">
        <v>93</v>
      </c>
      <c r="B112" s="11"/>
      <c r="C112" s="38">
        <v>850</v>
      </c>
      <c r="D112" s="35" t="e">
        <f>'2_Ведом'!#REF!</f>
        <v>#REF!</v>
      </c>
      <c r="E112" s="35" t="e">
        <f>'2_Ведом'!#REF!</f>
        <v>#REF!</v>
      </c>
      <c r="F112" s="35" t="e">
        <f>'2_Ведом'!#REF!</f>
        <v>#REF!</v>
      </c>
      <c r="G112" s="35" t="e">
        <f>'2_Ведом'!#REF!</f>
        <v>#REF!</v>
      </c>
    </row>
    <row r="113" spans="1:7" ht="38.25" x14ac:dyDescent="0.2">
      <c r="A113" s="11" t="s">
        <v>31</v>
      </c>
      <c r="B113" s="11">
        <v>1900000000</v>
      </c>
      <c r="C113" s="38">
        <v>100</v>
      </c>
      <c r="D113" s="35">
        <f>D114</f>
        <v>537.89400000000001</v>
      </c>
      <c r="E113" s="35">
        <f>E114</f>
        <v>537.89400000000001</v>
      </c>
      <c r="F113" s="35">
        <f>F114</f>
        <v>421.10899999999998</v>
      </c>
      <c r="G113" s="35">
        <f>G114</f>
        <v>421.10899999999998</v>
      </c>
    </row>
    <row r="114" spans="1:7" x14ac:dyDescent="0.2">
      <c r="A114" s="11" t="s">
        <v>32</v>
      </c>
      <c r="B114" s="11">
        <v>1900000000</v>
      </c>
      <c r="C114" s="38">
        <v>120</v>
      </c>
      <c r="D114" s="35">
        <f>'2_Ведом'!F134</f>
        <v>537.89400000000001</v>
      </c>
      <c r="E114" s="35">
        <f>'2_Ведом'!G134</f>
        <v>537.89400000000001</v>
      </c>
      <c r="F114" s="35">
        <f>'2_Ведом'!H134</f>
        <v>421.10899999999998</v>
      </c>
      <c r="G114" s="35">
        <f>'2_Ведом'!I134</f>
        <v>421.10899999999998</v>
      </c>
    </row>
    <row r="115" spans="1:7" ht="16.5" customHeight="1" x14ac:dyDescent="0.2">
      <c r="A115" s="29" t="s">
        <v>33</v>
      </c>
      <c r="B115" s="11">
        <v>1900000000</v>
      </c>
      <c r="C115" s="38">
        <v>200</v>
      </c>
      <c r="D115" s="35">
        <f>D116</f>
        <v>64.546999999999997</v>
      </c>
      <c r="E115" s="35">
        <f>E116</f>
        <v>64.546999999999997</v>
      </c>
      <c r="F115" s="35">
        <f>F116</f>
        <v>26.568999999999999</v>
      </c>
      <c r="G115" s="35">
        <f>G116</f>
        <v>26.568999999999999</v>
      </c>
    </row>
    <row r="116" spans="1:7" x14ac:dyDescent="0.2">
      <c r="A116" s="11" t="s">
        <v>34</v>
      </c>
      <c r="B116" s="11">
        <v>1900000000</v>
      </c>
      <c r="C116" s="38">
        <v>240</v>
      </c>
      <c r="D116" s="35">
        <f>'2_Ведом'!F136</f>
        <v>64.546999999999997</v>
      </c>
      <c r="E116" s="35">
        <f>'2_Ведом'!G136</f>
        <v>64.546999999999997</v>
      </c>
      <c r="F116" s="35">
        <f>'2_Ведом'!H136</f>
        <v>26.568999999999999</v>
      </c>
      <c r="G116" s="35">
        <f>'2_Ведом'!I136</f>
        <v>26.568999999999999</v>
      </c>
    </row>
    <row r="117" spans="1:7" ht="25.5" x14ac:dyDescent="0.2">
      <c r="A117" s="56" t="s">
        <v>133</v>
      </c>
      <c r="B117" s="85">
        <v>4000000000</v>
      </c>
      <c r="C117" s="86"/>
      <c r="D117" s="36">
        <f t="shared" ref="D117:G118" si="7">D118</f>
        <v>1734.7180000000001</v>
      </c>
      <c r="E117" s="36">
        <f t="shared" si="7"/>
        <v>0</v>
      </c>
      <c r="F117" s="36">
        <f t="shared" si="7"/>
        <v>1630.635</v>
      </c>
      <c r="G117" s="36">
        <f t="shared" si="7"/>
        <v>0</v>
      </c>
    </row>
    <row r="118" spans="1:7" x14ac:dyDescent="0.2">
      <c r="A118" s="29" t="s">
        <v>33</v>
      </c>
      <c r="B118" s="62">
        <v>4000000000</v>
      </c>
      <c r="C118" s="87">
        <v>200</v>
      </c>
      <c r="D118" s="35">
        <f t="shared" si="7"/>
        <v>1734.7180000000001</v>
      </c>
      <c r="E118" s="35">
        <f t="shared" si="7"/>
        <v>0</v>
      </c>
      <c r="F118" s="35">
        <f t="shared" si="7"/>
        <v>1630.635</v>
      </c>
      <c r="G118" s="35">
        <f t="shared" si="7"/>
        <v>0</v>
      </c>
    </row>
    <row r="119" spans="1:7" x14ac:dyDescent="0.2">
      <c r="A119" s="11" t="s">
        <v>34</v>
      </c>
      <c r="B119" s="62">
        <v>4000000000</v>
      </c>
      <c r="C119" s="87">
        <v>240</v>
      </c>
      <c r="D119" s="35">
        <f>'2_Ведом'!F80</f>
        <v>1734.7180000000001</v>
      </c>
      <c r="E119" s="35">
        <f>'2_Ведом'!G80</f>
        <v>0</v>
      </c>
      <c r="F119" s="35">
        <f>'2_Ведом'!H80</f>
        <v>1630.635</v>
      </c>
      <c r="G119" s="35">
        <f>'2_Ведом'!I80</f>
        <v>0</v>
      </c>
    </row>
    <row r="120" spans="1:7" ht="25.5" customHeight="1" x14ac:dyDescent="0.2">
      <c r="A120" s="56" t="s">
        <v>156</v>
      </c>
      <c r="B120" s="85">
        <f>'2_Ведом'!D214</f>
        <v>4100000000</v>
      </c>
      <c r="C120" s="86"/>
      <c r="D120" s="36">
        <f t="shared" ref="D120:G121" si="8">D121</f>
        <v>317.20400000000001</v>
      </c>
      <c r="E120" s="36">
        <f t="shared" si="8"/>
        <v>0</v>
      </c>
      <c r="F120" s="36">
        <f t="shared" si="8"/>
        <v>86.707999999999998</v>
      </c>
      <c r="G120" s="36">
        <f t="shared" si="8"/>
        <v>0</v>
      </c>
    </row>
    <row r="121" spans="1:7" ht="25.5" x14ac:dyDescent="0.2">
      <c r="A121" s="29" t="s">
        <v>50</v>
      </c>
      <c r="B121" s="62">
        <v>4100000000</v>
      </c>
      <c r="C121" s="87">
        <v>600</v>
      </c>
      <c r="D121" s="35">
        <f t="shared" si="8"/>
        <v>317.20400000000001</v>
      </c>
      <c r="E121" s="35">
        <f t="shared" si="8"/>
        <v>0</v>
      </c>
      <c r="F121" s="35">
        <f t="shared" si="8"/>
        <v>86.707999999999998</v>
      </c>
      <c r="G121" s="35">
        <f t="shared" si="8"/>
        <v>0</v>
      </c>
    </row>
    <row r="122" spans="1:7" x14ac:dyDescent="0.2">
      <c r="A122" s="29" t="s">
        <v>51</v>
      </c>
      <c r="B122" s="62">
        <v>4100000000</v>
      </c>
      <c r="C122" s="87">
        <v>620</v>
      </c>
      <c r="D122" s="35">
        <f>'2_Ведом'!F214+'2_Ведом'!F207</f>
        <v>317.20400000000001</v>
      </c>
      <c r="E122" s="35">
        <f>'2_Ведом'!G214+'2_Ведом'!G207</f>
        <v>0</v>
      </c>
      <c r="F122" s="35">
        <f>'2_Ведом'!H214+'2_Ведом'!H207</f>
        <v>86.707999999999998</v>
      </c>
      <c r="G122" s="35">
        <f>'2_Ведом'!I214+'2_Ведом'!I207</f>
        <v>0</v>
      </c>
    </row>
    <row r="123" spans="1:7" ht="53.25" customHeight="1" x14ac:dyDescent="0.2">
      <c r="A123" s="56" t="s">
        <v>151</v>
      </c>
      <c r="B123" s="85">
        <f>'2_Ведом'!D168</f>
        <v>4200000000</v>
      </c>
      <c r="C123" s="86"/>
      <c r="D123" s="36">
        <f>D124</f>
        <v>116</v>
      </c>
      <c r="E123" s="36">
        <f>E124</f>
        <v>0</v>
      </c>
      <c r="F123" s="36">
        <f>F124</f>
        <v>36</v>
      </c>
      <c r="G123" s="36">
        <f>G124</f>
        <v>0</v>
      </c>
    </row>
    <row r="124" spans="1:7" x14ac:dyDescent="0.2">
      <c r="A124" s="29" t="s">
        <v>62</v>
      </c>
      <c r="B124" s="62">
        <v>4200000000</v>
      </c>
      <c r="C124" s="87">
        <v>300</v>
      </c>
      <c r="D124" s="35">
        <f>D126+D125</f>
        <v>116</v>
      </c>
      <c r="E124" s="35">
        <f>E126</f>
        <v>0</v>
      </c>
      <c r="F124" s="35">
        <f>F126+F125</f>
        <v>36</v>
      </c>
      <c r="G124" s="35">
        <f>G126</f>
        <v>0</v>
      </c>
    </row>
    <row r="125" spans="1:7" x14ac:dyDescent="0.2">
      <c r="A125" s="29" t="s">
        <v>137</v>
      </c>
      <c r="B125" s="62">
        <v>4200000000</v>
      </c>
      <c r="C125" s="87">
        <v>340</v>
      </c>
      <c r="D125" s="35">
        <f>'2_Ведом'!F170</f>
        <v>46</v>
      </c>
      <c r="E125" s="35">
        <f>'2_Ведом'!G170</f>
        <v>0</v>
      </c>
      <c r="F125" s="35">
        <f>'2_Ведом'!H170</f>
        <v>36</v>
      </c>
      <c r="G125" s="35">
        <f>'2_Ведом'!I170</f>
        <v>0</v>
      </c>
    </row>
    <row r="126" spans="1:7" x14ac:dyDescent="0.2">
      <c r="A126" s="29" t="s">
        <v>101</v>
      </c>
      <c r="B126" s="62">
        <v>4200000000</v>
      </c>
      <c r="C126" s="87">
        <v>360</v>
      </c>
      <c r="D126" s="35">
        <f>'2_Ведом'!F171</f>
        <v>70</v>
      </c>
      <c r="E126" s="35">
        <f>'2_Ведом'!G171</f>
        <v>0</v>
      </c>
      <c r="F126" s="35">
        <f>'2_Ведом'!H171</f>
        <v>0</v>
      </c>
      <c r="G126" s="35">
        <f>'2_Ведом'!I171</f>
        <v>0</v>
      </c>
    </row>
    <row r="127" spans="1:7" ht="25.5" x14ac:dyDescent="0.2">
      <c r="A127" s="56" t="str">
        <f>'2_Ведом'!B104</f>
        <v>Муниципальная программа "Поддержка социально ориентированных некоммерческих организаций в муниципальном районе Клявлинский" на 2019-2027 годы</v>
      </c>
      <c r="B127" s="85">
        <f>'2_Ведом'!D104</f>
        <v>4300000000</v>
      </c>
      <c r="C127" s="86"/>
      <c r="D127" s="36">
        <f t="shared" ref="D127:G128" si="9">D128</f>
        <v>849.23</v>
      </c>
      <c r="E127" s="36">
        <f t="shared" si="9"/>
        <v>678.23</v>
      </c>
      <c r="F127" s="36">
        <f t="shared" si="9"/>
        <v>0</v>
      </c>
      <c r="G127" s="36">
        <f t="shared" si="9"/>
        <v>0</v>
      </c>
    </row>
    <row r="128" spans="1:7" ht="25.5" x14ac:dyDescent="0.2">
      <c r="A128" s="29" t="s">
        <v>50</v>
      </c>
      <c r="B128" s="62">
        <v>4300000000</v>
      </c>
      <c r="C128" s="87">
        <v>600</v>
      </c>
      <c r="D128" s="35">
        <f t="shared" si="9"/>
        <v>849.23</v>
      </c>
      <c r="E128" s="35">
        <f t="shared" si="9"/>
        <v>678.23</v>
      </c>
      <c r="F128" s="35">
        <f t="shared" si="9"/>
        <v>0</v>
      </c>
      <c r="G128" s="35">
        <f t="shared" si="9"/>
        <v>0</v>
      </c>
    </row>
    <row r="129" spans="1:8" x14ac:dyDescent="0.2">
      <c r="A129" s="29" t="s">
        <v>51</v>
      </c>
      <c r="B129" s="62">
        <v>4300000000</v>
      </c>
      <c r="C129" s="87">
        <v>620</v>
      </c>
      <c r="D129" s="35">
        <f>'2_Ведом'!F106</f>
        <v>849.23</v>
      </c>
      <c r="E129" s="35">
        <f>'2_Ведом'!G106</f>
        <v>678.23</v>
      </c>
      <c r="F129" s="35">
        <f>'2_Ведом'!H106</f>
        <v>0</v>
      </c>
      <c r="G129" s="35">
        <f>'2_Ведом'!I106</f>
        <v>0</v>
      </c>
    </row>
    <row r="130" spans="1:8" ht="25.5" hidden="1" x14ac:dyDescent="0.2">
      <c r="A130" s="42" t="s">
        <v>162</v>
      </c>
      <c r="B130" s="42">
        <v>4400000000</v>
      </c>
      <c r="C130" s="42"/>
      <c r="D130" s="43" t="e">
        <f>D131+D133</f>
        <v>#REF!</v>
      </c>
      <c r="E130" s="43" t="e">
        <f>E131+E133</f>
        <v>#REF!</v>
      </c>
      <c r="F130" s="43" t="e">
        <f>F131+F133</f>
        <v>#REF!</v>
      </c>
      <c r="G130" s="43" t="e">
        <f>G131+G133</f>
        <v>#REF!</v>
      </c>
    </row>
    <row r="131" spans="1:8" hidden="1" x14ac:dyDescent="0.2">
      <c r="A131" s="11" t="s">
        <v>62</v>
      </c>
      <c r="B131" s="11">
        <v>4400000000</v>
      </c>
      <c r="C131" s="11">
        <v>300</v>
      </c>
      <c r="D131" s="33" t="e">
        <f>D132</f>
        <v>#REF!</v>
      </c>
      <c r="E131" s="33" t="e">
        <f>E132</f>
        <v>#REF!</v>
      </c>
      <c r="F131" s="33" t="e">
        <f>F132</f>
        <v>#REF!</v>
      </c>
      <c r="G131" s="33" t="e">
        <f>G132</f>
        <v>#REF!</v>
      </c>
    </row>
    <row r="132" spans="1:8" hidden="1" x14ac:dyDescent="0.2">
      <c r="A132" s="11" t="s">
        <v>63</v>
      </c>
      <c r="B132" s="11">
        <v>4400000000</v>
      </c>
      <c r="C132" s="11">
        <v>320</v>
      </c>
      <c r="D132" s="34" t="e">
        <f>'2_Ведом'!#REF!</f>
        <v>#REF!</v>
      </c>
      <c r="E132" s="34" t="e">
        <f>'2_Ведом'!#REF!</f>
        <v>#REF!</v>
      </c>
      <c r="F132" s="34" t="e">
        <f>'2_Ведом'!#REF!</f>
        <v>#REF!</v>
      </c>
      <c r="G132" s="34" t="e">
        <f>'2_Ведом'!#REF!</f>
        <v>#REF!</v>
      </c>
    </row>
    <row r="133" spans="1:8" ht="25.5" hidden="1" x14ac:dyDescent="0.2">
      <c r="A133" s="11" t="s">
        <v>97</v>
      </c>
      <c r="B133" s="11">
        <v>4400000000</v>
      </c>
      <c r="C133" s="38">
        <v>400</v>
      </c>
      <c r="D133" s="10" t="e">
        <f>D134+D137</f>
        <v>#REF!</v>
      </c>
      <c r="E133" s="10" t="e">
        <f>E134+E137</f>
        <v>#REF!</v>
      </c>
      <c r="F133" s="10" t="e">
        <f>F134+F137</f>
        <v>#REF!</v>
      </c>
      <c r="G133" s="10" t="e">
        <f>G134+G137</f>
        <v>#REF!</v>
      </c>
    </row>
    <row r="134" spans="1:8" hidden="1" x14ac:dyDescent="0.2">
      <c r="A134" s="11" t="s">
        <v>98</v>
      </c>
      <c r="B134" s="11">
        <v>4400000000</v>
      </c>
      <c r="C134" s="38">
        <v>410</v>
      </c>
      <c r="D134" s="10" t="e">
        <f>'2_Ведом'!#REF!</f>
        <v>#REF!</v>
      </c>
      <c r="E134" s="10" t="e">
        <f>'2_Ведом'!#REF!</f>
        <v>#REF!</v>
      </c>
      <c r="F134" s="10" t="e">
        <f>'2_Ведом'!#REF!</f>
        <v>#REF!</v>
      </c>
      <c r="G134" s="10" t="e">
        <f>'2_Ведом'!#REF!</f>
        <v>#REF!</v>
      </c>
    </row>
    <row r="135" spans="1:8" hidden="1" x14ac:dyDescent="0.2">
      <c r="A135" s="11" t="s">
        <v>35</v>
      </c>
      <c r="B135" s="11">
        <v>4400000000</v>
      </c>
      <c r="C135" s="38">
        <v>800</v>
      </c>
      <c r="D135" s="35" t="e">
        <f>D136</f>
        <v>#REF!</v>
      </c>
      <c r="E135" s="35" t="e">
        <f>E136</f>
        <v>#REF!</v>
      </c>
      <c r="F135" s="35" t="e">
        <f>F136</f>
        <v>#REF!</v>
      </c>
      <c r="G135" s="35" t="e">
        <f>G136</f>
        <v>#REF!</v>
      </c>
    </row>
    <row r="136" spans="1:8" ht="25.5" hidden="1" x14ac:dyDescent="0.2">
      <c r="A136" s="11" t="s">
        <v>76</v>
      </c>
      <c r="B136" s="11">
        <v>4400000000</v>
      </c>
      <c r="C136" s="38">
        <v>810</v>
      </c>
      <c r="D136" s="35" t="e">
        <f>'2_Ведом'!#REF!</f>
        <v>#REF!</v>
      </c>
      <c r="E136" s="35" t="e">
        <f>'2_Ведом'!#REF!</f>
        <v>#REF!</v>
      </c>
      <c r="F136" s="35" t="e">
        <f>'2_Ведом'!#REF!</f>
        <v>#REF!</v>
      </c>
      <c r="G136" s="35" t="e">
        <f>'2_Ведом'!#REF!</f>
        <v>#REF!</v>
      </c>
    </row>
    <row r="137" spans="1:8" ht="51" hidden="1" x14ac:dyDescent="0.2">
      <c r="A137" s="11" t="s">
        <v>130</v>
      </c>
      <c r="B137" s="11">
        <v>4400000000</v>
      </c>
      <c r="C137" s="38">
        <v>465</v>
      </c>
      <c r="D137" s="35" t="e">
        <f>'2_Ведом'!#REF!</f>
        <v>#REF!</v>
      </c>
      <c r="E137" s="35" t="e">
        <f>'2_Ведом'!#REF!</f>
        <v>#REF!</v>
      </c>
      <c r="F137" s="35" t="e">
        <f>'2_Ведом'!#REF!</f>
        <v>#REF!</v>
      </c>
      <c r="G137" s="35" t="e">
        <f>'2_Ведом'!#REF!</f>
        <v>#REF!</v>
      </c>
      <c r="H137" s="72"/>
    </row>
    <row r="138" spans="1:8" hidden="1" x14ac:dyDescent="0.2">
      <c r="A138" s="29" t="s">
        <v>35</v>
      </c>
      <c r="B138" s="11">
        <v>4400000000</v>
      </c>
      <c r="C138" s="38">
        <v>800</v>
      </c>
      <c r="D138" s="35" t="e">
        <f>D139+D140</f>
        <v>#REF!</v>
      </c>
      <c r="E138" s="35" t="e">
        <f>E139+E140</f>
        <v>#REF!</v>
      </c>
      <c r="F138" s="35" t="e">
        <f>F139+F140</f>
        <v>#REF!</v>
      </c>
      <c r="G138" s="35" t="e">
        <f>G139+G140</f>
        <v>#REF!</v>
      </c>
      <c r="H138" s="72"/>
    </row>
    <row r="139" spans="1:8" ht="25.5" hidden="1" x14ac:dyDescent="0.2">
      <c r="A139" s="29" t="s">
        <v>76</v>
      </c>
      <c r="B139" s="11">
        <v>4400000000</v>
      </c>
      <c r="C139" s="38">
        <v>810</v>
      </c>
      <c r="D139" s="35" t="e">
        <f>'2_Ведом'!#REF!</f>
        <v>#REF!</v>
      </c>
      <c r="E139" s="35" t="e">
        <f>'2_Ведом'!#REF!</f>
        <v>#REF!</v>
      </c>
      <c r="F139" s="35" t="e">
        <f>'2_Ведом'!#REF!</f>
        <v>#REF!</v>
      </c>
      <c r="G139" s="35" t="e">
        <f>'2_Ведом'!#REF!</f>
        <v>#REF!</v>
      </c>
      <c r="H139" s="72"/>
    </row>
    <row r="140" spans="1:8" hidden="1" x14ac:dyDescent="0.2">
      <c r="A140" s="29" t="s">
        <v>36</v>
      </c>
      <c r="B140" s="11">
        <v>4400000000</v>
      </c>
      <c r="C140" s="38">
        <v>850</v>
      </c>
      <c r="D140" s="35" t="e">
        <f>'2_Ведом'!#REF!</f>
        <v>#REF!</v>
      </c>
      <c r="E140" s="35"/>
      <c r="F140" s="35" t="e">
        <f>'2_Ведом'!#REF!</f>
        <v>#REF!</v>
      </c>
      <c r="G140" s="35"/>
      <c r="H140" s="72"/>
    </row>
    <row r="141" spans="1:8" s="45" customFormat="1" ht="25.5" x14ac:dyDescent="0.2">
      <c r="A141" s="56" t="s">
        <v>144</v>
      </c>
      <c r="B141" s="85">
        <v>4700000000</v>
      </c>
      <c r="C141" s="86"/>
      <c r="D141" s="36">
        <f t="shared" ref="D141:G142" si="10">D142</f>
        <v>3954.058</v>
      </c>
      <c r="E141" s="36">
        <f t="shared" si="10"/>
        <v>900</v>
      </c>
      <c r="F141" s="36">
        <f t="shared" si="10"/>
        <v>1637.74</v>
      </c>
      <c r="G141" s="36">
        <f t="shared" si="10"/>
        <v>0</v>
      </c>
      <c r="H141" s="73"/>
    </row>
    <row r="142" spans="1:8" ht="25.5" x14ac:dyDescent="0.2">
      <c r="A142" s="29" t="s">
        <v>50</v>
      </c>
      <c r="B142" s="62">
        <v>4700000000</v>
      </c>
      <c r="C142" s="87">
        <v>600</v>
      </c>
      <c r="D142" s="35">
        <f t="shared" si="10"/>
        <v>3954.058</v>
      </c>
      <c r="E142" s="35">
        <f t="shared" si="10"/>
        <v>900</v>
      </c>
      <c r="F142" s="35">
        <f t="shared" si="10"/>
        <v>1637.74</v>
      </c>
      <c r="G142" s="35">
        <f t="shared" si="10"/>
        <v>0</v>
      </c>
      <c r="H142" s="72"/>
    </row>
    <row r="143" spans="1:8" x14ac:dyDescent="0.2">
      <c r="A143" s="29" t="s">
        <v>51</v>
      </c>
      <c r="B143" s="62">
        <v>4700000000</v>
      </c>
      <c r="C143" s="87">
        <v>620</v>
      </c>
      <c r="D143" s="35">
        <f>'2_Ведом'!F113</f>
        <v>3954.058</v>
      </c>
      <c r="E143" s="35">
        <f>'2_Ведом'!G113</f>
        <v>900</v>
      </c>
      <c r="F143" s="35">
        <f>'2_Ведом'!H113</f>
        <v>1637.74</v>
      </c>
      <c r="G143" s="35">
        <f>'2_Ведом'!I113</f>
        <v>0</v>
      </c>
      <c r="H143" s="72"/>
    </row>
    <row r="144" spans="1:8" ht="26.25" customHeight="1" x14ac:dyDescent="0.2">
      <c r="A144" s="56" t="s">
        <v>145</v>
      </c>
      <c r="B144" s="85">
        <v>4800000000</v>
      </c>
      <c r="C144" s="86"/>
      <c r="D144" s="36">
        <f>D145+D147</f>
        <v>3546.7339999999999</v>
      </c>
      <c r="E144" s="36">
        <f>E145+E147</f>
        <v>0</v>
      </c>
      <c r="F144" s="36">
        <f>F145+F147</f>
        <v>2722.857</v>
      </c>
      <c r="G144" s="36">
        <f>G145+G147</f>
        <v>0</v>
      </c>
      <c r="H144" s="72"/>
    </row>
    <row r="145" spans="1:7" x14ac:dyDescent="0.2">
      <c r="A145" s="29" t="s">
        <v>33</v>
      </c>
      <c r="B145" s="62">
        <v>4800000000</v>
      </c>
      <c r="C145" s="87">
        <v>200</v>
      </c>
      <c r="D145" s="35">
        <f>D146</f>
        <v>329.08199999999999</v>
      </c>
      <c r="E145" s="35">
        <f>E146</f>
        <v>0</v>
      </c>
      <c r="F145" s="35">
        <f>F146</f>
        <v>271.46899999999999</v>
      </c>
      <c r="G145" s="35">
        <f>G146</f>
        <v>0</v>
      </c>
    </row>
    <row r="146" spans="1:7" x14ac:dyDescent="0.2">
      <c r="A146" s="29" t="s">
        <v>34</v>
      </c>
      <c r="B146" s="62">
        <v>4800000000</v>
      </c>
      <c r="C146" s="87">
        <v>240</v>
      </c>
      <c r="D146" s="35">
        <f>'2_Ведом'!F29</f>
        <v>329.08199999999999</v>
      </c>
      <c r="E146" s="35">
        <f>'2_Ведом'!G29</f>
        <v>0</v>
      </c>
      <c r="F146" s="35">
        <f>'2_Ведом'!H29</f>
        <v>271.46899999999999</v>
      </c>
      <c r="G146" s="35">
        <f>'2_Ведом'!I29</f>
        <v>0</v>
      </c>
    </row>
    <row r="147" spans="1:7" ht="25.5" x14ac:dyDescent="0.2">
      <c r="A147" s="29" t="s">
        <v>50</v>
      </c>
      <c r="B147" s="62">
        <v>4800000000</v>
      </c>
      <c r="C147" s="87">
        <v>600</v>
      </c>
      <c r="D147" s="35">
        <f>D148</f>
        <v>3217.652</v>
      </c>
      <c r="E147" s="35">
        <f>E148</f>
        <v>0</v>
      </c>
      <c r="F147" s="35">
        <f>F148</f>
        <v>2451.3879999999999</v>
      </c>
      <c r="G147" s="35">
        <f>G148</f>
        <v>0</v>
      </c>
    </row>
    <row r="148" spans="1:7" ht="12" customHeight="1" x14ac:dyDescent="0.2">
      <c r="A148" s="29" t="s">
        <v>51</v>
      </c>
      <c r="B148" s="62">
        <v>4800000000</v>
      </c>
      <c r="C148" s="87">
        <v>620</v>
      </c>
      <c r="D148" s="35">
        <f>'2_Ведом'!F95</f>
        <v>3217.652</v>
      </c>
      <c r="E148" s="35">
        <f>'2_Ведом'!G95</f>
        <v>0</v>
      </c>
      <c r="F148" s="35">
        <f>'2_Ведом'!H95</f>
        <v>2451.3879999999999</v>
      </c>
      <c r="G148" s="35">
        <f>'2_Ведом'!I95</f>
        <v>0</v>
      </c>
    </row>
    <row r="149" spans="1:7" ht="25.5" x14ac:dyDescent="0.2">
      <c r="A149" s="56" t="s">
        <v>158</v>
      </c>
      <c r="B149" s="85">
        <v>4900000000</v>
      </c>
      <c r="C149" s="86"/>
      <c r="D149" s="36">
        <f>D150+D152+D168</f>
        <v>1569.2729999999999</v>
      </c>
      <c r="E149" s="36">
        <f t="shared" ref="E149:G149" si="11">E150+E152</f>
        <v>0</v>
      </c>
      <c r="F149" s="36">
        <f>F150+F152+F168</f>
        <v>1127.982</v>
      </c>
      <c r="G149" s="36">
        <f t="shared" si="11"/>
        <v>0</v>
      </c>
    </row>
    <row r="150" spans="1:7" ht="38.25" x14ac:dyDescent="0.2">
      <c r="A150" s="11" t="s">
        <v>31</v>
      </c>
      <c r="B150" s="62">
        <v>4900000000</v>
      </c>
      <c r="C150" s="87">
        <v>100</v>
      </c>
      <c r="D150" s="35">
        <f>D151</f>
        <v>1545.4849999999999</v>
      </c>
      <c r="E150" s="35">
        <f>E151</f>
        <v>0</v>
      </c>
      <c r="F150" s="35">
        <f>F151</f>
        <v>1104.194</v>
      </c>
      <c r="G150" s="35">
        <f>G151</f>
        <v>0</v>
      </c>
    </row>
    <row r="151" spans="1:7" x14ac:dyDescent="0.2">
      <c r="A151" s="11" t="s">
        <v>32</v>
      </c>
      <c r="B151" s="62">
        <v>4900000000</v>
      </c>
      <c r="C151" s="87">
        <v>120</v>
      </c>
      <c r="D151" s="35">
        <f>'2_Ведом'!F239</f>
        <v>1545.4849999999999</v>
      </c>
      <c r="E151" s="35">
        <f>'2_Ведом'!G239</f>
        <v>0</v>
      </c>
      <c r="F151" s="35">
        <f>'2_Ведом'!H239</f>
        <v>1104.194</v>
      </c>
      <c r="G151" s="35">
        <f>'2_Ведом'!I239</f>
        <v>0</v>
      </c>
    </row>
    <row r="152" spans="1:7" x14ac:dyDescent="0.2">
      <c r="A152" s="29" t="s">
        <v>33</v>
      </c>
      <c r="B152" s="62">
        <v>4900000000</v>
      </c>
      <c r="C152" s="87">
        <v>200</v>
      </c>
      <c r="D152" s="35">
        <f>D153</f>
        <v>18.5</v>
      </c>
      <c r="E152" s="35">
        <f>E153</f>
        <v>0</v>
      </c>
      <c r="F152" s="35">
        <f>F153</f>
        <v>18.5</v>
      </c>
      <c r="G152" s="35">
        <f>G153</f>
        <v>0</v>
      </c>
    </row>
    <row r="153" spans="1:7" x14ac:dyDescent="0.2">
      <c r="A153" s="11" t="s">
        <v>34</v>
      </c>
      <c r="B153" s="62">
        <v>4900000000</v>
      </c>
      <c r="C153" s="87">
        <v>240</v>
      </c>
      <c r="D153" s="35">
        <f>'2_Ведом'!F241</f>
        <v>18.5</v>
      </c>
      <c r="E153" s="35">
        <f>'2_Ведом'!G241</f>
        <v>0</v>
      </c>
      <c r="F153" s="35">
        <f>'2_Ведом'!H241</f>
        <v>18.5</v>
      </c>
      <c r="G153" s="35">
        <f>'2_Ведом'!I241</f>
        <v>0</v>
      </c>
    </row>
    <row r="154" spans="1:7" hidden="1" x14ac:dyDescent="0.2">
      <c r="A154" s="29" t="s">
        <v>35</v>
      </c>
      <c r="B154" s="62">
        <v>4900000000</v>
      </c>
      <c r="C154" s="87">
        <v>800</v>
      </c>
      <c r="D154" s="35" t="e">
        <f>D155</f>
        <v>#REF!</v>
      </c>
      <c r="E154" s="35"/>
      <c r="F154" s="35" t="e">
        <f>F155</f>
        <v>#REF!</v>
      </c>
      <c r="G154" s="35"/>
    </row>
    <row r="155" spans="1:7" hidden="1" x14ac:dyDescent="0.2">
      <c r="A155" s="29" t="s">
        <v>36</v>
      </c>
      <c r="B155" s="62">
        <v>4900000000</v>
      </c>
      <c r="C155" s="87">
        <v>850</v>
      </c>
      <c r="D155" s="35" t="e">
        <f>'2_Ведом'!#REF!</f>
        <v>#REF!</v>
      </c>
      <c r="E155" s="35"/>
      <c r="F155" s="35" t="e">
        <f>'2_Ведом'!#REF!</f>
        <v>#REF!</v>
      </c>
      <c r="G155" s="35"/>
    </row>
    <row r="156" spans="1:7" s="16" customFormat="1" hidden="1" x14ac:dyDescent="0.2">
      <c r="A156" s="29" t="s">
        <v>112</v>
      </c>
      <c r="B156" s="62" t="s">
        <v>107</v>
      </c>
      <c r="C156" s="87"/>
      <c r="D156" s="35" t="e">
        <f t="shared" ref="D156:G157" si="12">D157</f>
        <v>#REF!</v>
      </c>
      <c r="E156" s="35" t="e">
        <f t="shared" si="12"/>
        <v>#REF!</v>
      </c>
      <c r="F156" s="35" t="e">
        <f t="shared" si="12"/>
        <v>#REF!</v>
      </c>
      <c r="G156" s="35" t="e">
        <f t="shared" si="12"/>
        <v>#REF!</v>
      </c>
    </row>
    <row r="157" spans="1:7" s="16" customFormat="1" hidden="1" x14ac:dyDescent="0.2">
      <c r="A157" s="29" t="s">
        <v>33</v>
      </c>
      <c r="B157" s="62" t="s">
        <v>107</v>
      </c>
      <c r="C157" s="87">
        <v>200</v>
      </c>
      <c r="D157" s="35" t="e">
        <f t="shared" si="12"/>
        <v>#REF!</v>
      </c>
      <c r="E157" s="35" t="e">
        <f t="shared" si="12"/>
        <v>#REF!</v>
      </c>
      <c r="F157" s="35" t="e">
        <f t="shared" si="12"/>
        <v>#REF!</v>
      </c>
      <c r="G157" s="35" t="e">
        <f t="shared" si="12"/>
        <v>#REF!</v>
      </c>
    </row>
    <row r="158" spans="1:7" s="16" customFormat="1" hidden="1" x14ac:dyDescent="0.2">
      <c r="A158" s="29" t="s">
        <v>34</v>
      </c>
      <c r="B158" s="62" t="s">
        <v>107</v>
      </c>
      <c r="C158" s="87">
        <v>240</v>
      </c>
      <c r="D158" s="35" t="e">
        <f>'2_Ведом'!#REF!</f>
        <v>#REF!</v>
      </c>
      <c r="E158" s="35" t="e">
        <f>'2_Ведом'!#REF!</f>
        <v>#REF!</v>
      </c>
      <c r="F158" s="35" t="e">
        <f>'2_Ведом'!#REF!</f>
        <v>#REF!</v>
      </c>
      <c r="G158" s="35" t="e">
        <f>'2_Ведом'!#REF!</f>
        <v>#REF!</v>
      </c>
    </row>
    <row r="159" spans="1:7" s="16" customFormat="1" hidden="1" x14ac:dyDescent="0.2">
      <c r="A159" s="29" t="s">
        <v>111</v>
      </c>
      <c r="B159" s="62" t="s">
        <v>110</v>
      </c>
      <c r="C159" s="87"/>
      <c r="D159" s="35" t="e">
        <f t="shared" ref="D159:G160" si="13">D160</f>
        <v>#REF!</v>
      </c>
      <c r="E159" s="35" t="e">
        <f t="shared" si="13"/>
        <v>#REF!</v>
      </c>
      <c r="F159" s="35" t="e">
        <f t="shared" si="13"/>
        <v>#REF!</v>
      </c>
      <c r="G159" s="35" t="e">
        <f t="shared" si="13"/>
        <v>#REF!</v>
      </c>
    </row>
    <row r="160" spans="1:7" s="16" customFormat="1" hidden="1" x14ac:dyDescent="0.2">
      <c r="A160" s="29" t="s">
        <v>33</v>
      </c>
      <c r="B160" s="62" t="s">
        <v>110</v>
      </c>
      <c r="C160" s="87">
        <v>200</v>
      </c>
      <c r="D160" s="35" t="e">
        <f t="shared" si="13"/>
        <v>#REF!</v>
      </c>
      <c r="E160" s="35" t="e">
        <f t="shared" si="13"/>
        <v>#REF!</v>
      </c>
      <c r="F160" s="35" t="e">
        <f t="shared" si="13"/>
        <v>#REF!</v>
      </c>
      <c r="G160" s="35" t="e">
        <f t="shared" si="13"/>
        <v>#REF!</v>
      </c>
    </row>
    <row r="161" spans="1:7" s="16" customFormat="1" hidden="1" x14ac:dyDescent="0.2">
      <c r="A161" s="29" t="s">
        <v>34</v>
      </c>
      <c r="B161" s="62" t="s">
        <v>110</v>
      </c>
      <c r="C161" s="87">
        <v>240</v>
      </c>
      <c r="D161" s="35" t="e">
        <f>'2_Ведом'!#REF!</f>
        <v>#REF!</v>
      </c>
      <c r="E161" s="35" t="e">
        <f>'2_Ведом'!#REF!</f>
        <v>#REF!</v>
      </c>
      <c r="F161" s="35" t="e">
        <f>'2_Ведом'!#REF!</f>
        <v>#REF!</v>
      </c>
      <c r="G161" s="35" t="e">
        <f>'2_Ведом'!#REF!</f>
        <v>#REF!</v>
      </c>
    </row>
    <row r="162" spans="1:7" s="16" customFormat="1" hidden="1" x14ac:dyDescent="0.2">
      <c r="A162" s="29" t="s">
        <v>113</v>
      </c>
      <c r="B162" s="62" t="s">
        <v>108</v>
      </c>
      <c r="C162" s="87"/>
      <c r="D162" s="35">
        <f t="shared" ref="D162:G163" si="14">D163</f>
        <v>0</v>
      </c>
      <c r="E162" s="35">
        <f t="shared" si="14"/>
        <v>0</v>
      </c>
      <c r="F162" s="35">
        <f t="shared" si="14"/>
        <v>0</v>
      </c>
      <c r="G162" s="35">
        <f t="shared" si="14"/>
        <v>0</v>
      </c>
    </row>
    <row r="163" spans="1:7" s="16" customFormat="1" ht="25.5" hidden="1" x14ac:dyDescent="0.2">
      <c r="A163" s="29" t="s">
        <v>50</v>
      </c>
      <c r="B163" s="62" t="s">
        <v>108</v>
      </c>
      <c r="C163" s="87">
        <v>600</v>
      </c>
      <c r="D163" s="35">
        <f t="shared" si="14"/>
        <v>0</v>
      </c>
      <c r="E163" s="35">
        <f t="shared" si="14"/>
        <v>0</v>
      </c>
      <c r="F163" s="35">
        <f t="shared" si="14"/>
        <v>0</v>
      </c>
      <c r="G163" s="35">
        <f t="shared" si="14"/>
        <v>0</v>
      </c>
    </row>
    <row r="164" spans="1:7" s="16" customFormat="1" hidden="1" x14ac:dyDescent="0.2">
      <c r="A164" s="29" t="s">
        <v>51</v>
      </c>
      <c r="B164" s="62" t="s">
        <v>108</v>
      </c>
      <c r="C164" s="87">
        <v>620</v>
      </c>
      <c r="D164" s="35"/>
      <c r="E164" s="35"/>
      <c r="F164" s="35"/>
      <c r="G164" s="35"/>
    </row>
    <row r="165" spans="1:7" s="16" customFormat="1" ht="25.5" hidden="1" x14ac:dyDescent="0.2">
      <c r="A165" s="29" t="s">
        <v>114</v>
      </c>
      <c r="B165" s="62" t="s">
        <v>109</v>
      </c>
      <c r="C165" s="87"/>
      <c r="D165" s="35" t="e">
        <f t="shared" ref="D165:G166" si="15">D166</f>
        <v>#REF!</v>
      </c>
      <c r="E165" s="35" t="e">
        <f t="shared" si="15"/>
        <v>#REF!</v>
      </c>
      <c r="F165" s="35" t="e">
        <f t="shared" si="15"/>
        <v>#REF!</v>
      </c>
      <c r="G165" s="35" t="e">
        <f t="shared" si="15"/>
        <v>#REF!</v>
      </c>
    </row>
    <row r="166" spans="1:7" ht="25.5" hidden="1" x14ac:dyDescent="0.2">
      <c r="A166" s="29" t="s">
        <v>97</v>
      </c>
      <c r="B166" s="62" t="s">
        <v>109</v>
      </c>
      <c r="C166" s="87">
        <v>400</v>
      </c>
      <c r="D166" s="35" t="e">
        <f t="shared" si="15"/>
        <v>#REF!</v>
      </c>
      <c r="E166" s="35" t="e">
        <f t="shared" si="15"/>
        <v>#REF!</v>
      </c>
      <c r="F166" s="35" t="e">
        <f t="shared" si="15"/>
        <v>#REF!</v>
      </c>
      <c r="G166" s="35" t="e">
        <f t="shared" si="15"/>
        <v>#REF!</v>
      </c>
    </row>
    <row r="167" spans="1:7" hidden="1" x14ac:dyDescent="0.2">
      <c r="A167" s="29" t="s">
        <v>98</v>
      </c>
      <c r="B167" s="62" t="s">
        <v>109</v>
      </c>
      <c r="C167" s="87">
        <v>410</v>
      </c>
      <c r="D167" s="35" t="e">
        <f>'2_Ведом'!#REF!</f>
        <v>#REF!</v>
      </c>
      <c r="E167" s="35" t="e">
        <f>'2_Ведом'!#REF!</f>
        <v>#REF!</v>
      </c>
      <c r="F167" s="35" t="e">
        <f>'2_Ведом'!#REF!</f>
        <v>#REF!</v>
      </c>
      <c r="G167" s="35" t="e">
        <f>'2_Ведом'!#REF!</f>
        <v>#REF!</v>
      </c>
    </row>
    <row r="168" spans="1:7" x14ac:dyDescent="0.2">
      <c r="A168" s="29" t="s">
        <v>35</v>
      </c>
      <c r="B168" s="62">
        <v>4900000000</v>
      </c>
      <c r="C168" s="87">
        <v>800</v>
      </c>
      <c r="D168" s="35">
        <f>D169</f>
        <v>5.2880000000000003</v>
      </c>
      <c r="E168" s="35">
        <f>E169</f>
        <v>0</v>
      </c>
      <c r="F168" s="35">
        <f>F169</f>
        <v>5.2880000000000003</v>
      </c>
      <c r="G168" s="35"/>
    </row>
    <row r="169" spans="1:7" x14ac:dyDescent="0.2">
      <c r="A169" s="11" t="s">
        <v>36</v>
      </c>
      <c r="B169" s="62">
        <v>4900000000</v>
      </c>
      <c r="C169" s="87">
        <v>850</v>
      </c>
      <c r="D169" s="35">
        <f>'2_Ведом'!F243</f>
        <v>5.2880000000000003</v>
      </c>
      <c r="E169" s="35">
        <f>'2_Ведом'!G243</f>
        <v>0</v>
      </c>
      <c r="F169" s="35">
        <f>'2_Ведом'!H243</f>
        <v>5.2880000000000003</v>
      </c>
      <c r="G169" s="35"/>
    </row>
    <row r="170" spans="1:7" ht="25.5" x14ac:dyDescent="0.2">
      <c r="A170" s="56" t="s">
        <v>163</v>
      </c>
      <c r="B170" s="114">
        <v>5100000000</v>
      </c>
      <c r="C170" s="85"/>
      <c r="D170" s="18">
        <f t="shared" ref="D170:G171" si="16">D171</f>
        <v>119291.702</v>
      </c>
      <c r="E170" s="18">
        <f t="shared" si="16"/>
        <v>115694.145</v>
      </c>
      <c r="F170" s="18">
        <f t="shared" si="16"/>
        <v>31383.587</v>
      </c>
      <c r="G170" s="18">
        <f t="shared" si="16"/>
        <v>30164.988000000001</v>
      </c>
    </row>
    <row r="171" spans="1:7" ht="25.5" x14ac:dyDescent="0.2">
      <c r="A171" s="29" t="s">
        <v>97</v>
      </c>
      <c r="B171" s="47">
        <v>5100000000</v>
      </c>
      <c r="C171" s="62">
        <v>400</v>
      </c>
      <c r="D171" s="10">
        <f t="shared" si="16"/>
        <v>119291.702</v>
      </c>
      <c r="E171" s="10">
        <f t="shared" si="16"/>
        <v>115694.145</v>
      </c>
      <c r="F171" s="10">
        <f t="shared" si="16"/>
        <v>31383.587</v>
      </c>
      <c r="G171" s="10">
        <f t="shared" si="16"/>
        <v>30164.988000000001</v>
      </c>
    </row>
    <row r="172" spans="1:7" x14ac:dyDescent="0.2">
      <c r="A172" s="29" t="s">
        <v>67</v>
      </c>
      <c r="B172" s="47">
        <v>5100000000</v>
      </c>
      <c r="C172" s="62">
        <v>410</v>
      </c>
      <c r="D172" s="10">
        <f>'2_Ведом'!F200</f>
        <v>119291.702</v>
      </c>
      <c r="E172" s="10">
        <f>'2_Ведом'!G200</f>
        <v>115694.145</v>
      </c>
      <c r="F172" s="10">
        <f>'2_Ведом'!H200</f>
        <v>31383.587</v>
      </c>
      <c r="G172" s="10">
        <f>'2_Ведом'!I200</f>
        <v>30164.988000000001</v>
      </c>
    </row>
    <row r="173" spans="1:7" ht="12.75" customHeight="1" x14ac:dyDescent="0.2">
      <c r="A173" s="37" t="s">
        <v>4</v>
      </c>
      <c r="B173" s="37"/>
      <c r="C173" s="39"/>
      <c r="D173" s="36">
        <f>D13+D25+D36+D43+D46++D49+D52+D55+D64+D67+D70+D77+D82+D91+D98+D111+D117+D120+D123+D127+D141+D144+D149+D170</f>
        <v>453990.527</v>
      </c>
      <c r="E173" s="36">
        <f t="shared" ref="E173:G173" si="17">E13+E25+E36+E43+E46++E49+E52+E55+E64+E67+E70+E77+E82+E91+E98+E111+E117+E120+E123+E127+E141+E144+E149+E170</f>
        <v>194158.84399999998</v>
      </c>
      <c r="F173" s="36">
        <f t="shared" si="17"/>
        <v>225617.76699999999</v>
      </c>
      <c r="G173" s="36">
        <f t="shared" si="17"/>
        <v>47957.898000000001</v>
      </c>
    </row>
    <row r="174" spans="1:7" hidden="1" x14ac:dyDescent="0.2">
      <c r="A174" s="24" t="s">
        <v>86</v>
      </c>
      <c r="B174" s="24"/>
      <c r="C174" s="24"/>
      <c r="D174" s="17">
        <v>0</v>
      </c>
      <c r="E174" s="17">
        <v>0</v>
      </c>
    </row>
    <row r="175" spans="1:7" hidden="1" x14ac:dyDescent="0.2">
      <c r="A175" s="23" t="s">
        <v>86</v>
      </c>
      <c r="B175" s="23"/>
      <c r="C175" s="23"/>
      <c r="D175" s="8">
        <v>0</v>
      </c>
      <c r="E175" s="8">
        <v>0</v>
      </c>
    </row>
    <row r="176" spans="1:7" hidden="1" x14ac:dyDescent="0.2">
      <c r="A176" s="23" t="s">
        <v>86</v>
      </c>
      <c r="B176" s="23"/>
      <c r="C176" s="23"/>
      <c r="D176" s="8">
        <v>0</v>
      </c>
      <c r="E176" s="8">
        <v>0</v>
      </c>
    </row>
    <row r="177" spans="1:5" hidden="1" x14ac:dyDescent="0.2">
      <c r="A177" s="23" t="s">
        <v>86</v>
      </c>
      <c r="B177" s="23"/>
      <c r="C177" s="23"/>
      <c r="D177" s="8">
        <v>0</v>
      </c>
      <c r="E177" s="8">
        <v>0</v>
      </c>
    </row>
    <row r="178" spans="1:5" hidden="1" x14ac:dyDescent="0.2">
      <c r="A178" s="23" t="s">
        <v>86</v>
      </c>
      <c r="B178" s="23"/>
      <c r="C178" s="23"/>
      <c r="D178" s="8">
        <v>0</v>
      </c>
      <c r="E178" s="8">
        <v>0</v>
      </c>
    </row>
    <row r="179" spans="1:5" hidden="1" x14ac:dyDescent="0.2">
      <c r="A179" s="23" t="s">
        <v>86</v>
      </c>
      <c r="B179" s="23"/>
      <c r="C179" s="23"/>
      <c r="D179" s="8">
        <v>0</v>
      </c>
      <c r="E179" s="8">
        <v>0</v>
      </c>
    </row>
    <row r="180" spans="1:5" hidden="1" x14ac:dyDescent="0.2">
      <c r="A180" s="23" t="s">
        <v>86</v>
      </c>
      <c r="B180" s="23"/>
      <c r="C180" s="23"/>
      <c r="D180" s="8">
        <v>0</v>
      </c>
      <c r="E180" s="8">
        <v>0</v>
      </c>
    </row>
    <row r="181" spans="1:5" hidden="1" x14ac:dyDescent="0.2">
      <c r="A181" s="23" t="s">
        <v>86</v>
      </c>
      <c r="B181" s="23"/>
      <c r="C181" s="23"/>
      <c r="D181" s="8">
        <v>0</v>
      </c>
      <c r="E181" s="8">
        <v>0</v>
      </c>
    </row>
    <row r="182" spans="1:5" hidden="1" x14ac:dyDescent="0.2">
      <c r="A182" s="23" t="s">
        <v>86</v>
      </c>
      <c r="B182" s="23"/>
      <c r="C182" s="23"/>
      <c r="D182" s="8">
        <v>0</v>
      </c>
      <c r="E182" s="8">
        <v>0</v>
      </c>
    </row>
    <row r="183" spans="1:5" hidden="1" x14ac:dyDescent="0.2">
      <c r="A183" s="23" t="s">
        <v>86</v>
      </c>
      <c r="B183" s="23"/>
      <c r="C183" s="23"/>
      <c r="D183" s="8">
        <v>0</v>
      </c>
      <c r="E183" s="8">
        <v>0</v>
      </c>
    </row>
    <row r="184" spans="1:5" hidden="1" x14ac:dyDescent="0.2">
      <c r="A184" s="23" t="s">
        <v>86</v>
      </c>
      <c r="B184" s="23"/>
      <c r="C184" s="23"/>
      <c r="D184" s="8">
        <v>0</v>
      </c>
      <c r="E184" s="8">
        <v>0</v>
      </c>
    </row>
    <row r="185" spans="1:5" hidden="1" x14ac:dyDescent="0.2">
      <c r="A185" s="23" t="s">
        <v>86</v>
      </c>
      <c r="B185" s="23"/>
      <c r="C185" s="23"/>
      <c r="D185" s="8">
        <v>0</v>
      </c>
      <c r="E185" s="8">
        <v>0</v>
      </c>
    </row>
    <row r="186" spans="1:5" hidden="1" x14ac:dyDescent="0.2">
      <c r="A186" s="23" t="s">
        <v>86</v>
      </c>
      <c r="B186" s="23"/>
      <c r="C186" s="23"/>
      <c r="D186" s="8">
        <v>0</v>
      </c>
      <c r="E186" s="8">
        <v>0</v>
      </c>
    </row>
    <row r="187" spans="1:5" hidden="1" x14ac:dyDescent="0.2">
      <c r="A187" s="23" t="s">
        <v>86</v>
      </c>
      <c r="B187" s="23"/>
      <c r="C187" s="23"/>
      <c r="D187" s="8">
        <v>0</v>
      </c>
      <c r="E187" s="8">
        <v>0</v>
      </c>
    </row>
    <row r="188" spans="1:5" hidden="1" x14ac:dyDescent="0.2">
      <c r="A188" s="23" t="s">
        <v>86</v>
      </c>
      <c r="B188" s="23"/>
      <c r="C188" s="23"/>
      <c r="D188" s="8">
        <v>0</v>
      </c>
      <c r="E188" s="8">
        <v>0</v>
      </c>
    </row>
    <row r="189" spans="1:5" hidden="1" x14ac:dyDescent="0.2">
      <c r="A189" s="23" t="s">
        <v>86</v>
      </c>
      <c r="B189" s="23"/>
      <c r="C189" s="23"/>
      <c r="D189" s="8">
        <v>0</v>
      </c>
      <c r="E189" s="8">
        <v>0</v>
      </c>
    </row>
    <row r="190" spans="1:5" hidden="1" x14ac:dyDescent="0.2">
      <c r="A190" s="23" t="s">
        <v>86</v>
      </c>
      <c r="B190" s="23"/>
      <c r="C190" s="23"/>
      <c r="D190" s="8">
        <v>0</v>
      </c>
      <c r="E190" s="8">
        <v>0</v>
      </c>
    </row>
    <row r="191" spans="1:5" hidden="1" x14ac:dyDescent="0.2">
      <c r="A191" s="23" t="s">
        <v>86</v>
      </c>
      <c r="B191" s="23"/>
      <c r="C191" s="23"/>
      <c r="D191" s="8">
        <v>0</v>
      </c>
      <c r="E191" s="8">
        <v>0</v>
      </c>
    </row>
    <row r="192" spans="1:5" hidden="1" x14ac:dyDescent="0.2">
      <c r="A192" s="23" t="s">
        <v>86</v>
      </c>
      <c r="B192" s="23"/>
      <c r="C192" s="23"/>
      <c r="D192" s="8">
        <v>0</v>
      </c>
      <c r="E192" s="8">
        <v>0</v>
      </c>
    </row>
    <row r="193" spans="1:5" hidden="1" x14ac:dyDescent="0.2">
      <c r="A193" s="23" t="s">
        <v>86</v>
      </c>
      <c r="B193" s="23"/>
      <c r="C193" s="23"/>
      <c r="D193" s="8">
        <v>0</v>
      </c>
      <c r="E193" s="8">
        <v>0</v>
      </c>
    </row>
    <row r="194" spans="1:5" hidden="1" x14ac:dyDescent="0.2">
      <c r="A194" s="23" t="s">
        <v>86</v>
      </c>
      <c r="B194" s="23"/>
      <c r="C194" s="23"/>
      <c r="D194" s="8">
        <v>0</v>
      </c>
      <c r="E194" s="8">
        <v>0</v>
      </c>
    </row>
    <row r="195" spans="1:5" hidden="1" x14ac:dyDescent="0.2">
      <c r="A195" s="23" t="s">
        <v>86</v>
      </c>
      <c r="B195" s="23"/>
      <c r="C195" s="23"/>
      <c r="D195" s="8">
        <v>0</v>
      </c>
      <c r="E195" s="8">
        <v>0</v>
      </c>
    </row>
    <row r="196" spans="1:5" hidden="1" x14ac:dyDescent="0.2">
      <c r="A196" s="23" t="s">
        <v>86</v>
      </c>
      <c r="B196" s="23"/>
      <c r="C196" s="23"/>
      <c r="D196" s="8">
        <v>0</v>
      </c>
      <c r="E196" s="8">
        <v>0</v>
      </c>
    </row>
    <row r="197" spans="1:5" hidden="1" x14ac:dyDescent="0.2">
      <c r="A197" s="23" t="s">
        <v>86</v>
      </c>
      <c r="B197" s="23"/>
      <c r="C197" s="23"/>
      <c r="D197" s="8">
        <v>0</v>
      </c>
      <c r="E197" s="8">
        <v>0</v>
      </c>
    </row>
    <row r="198" spans="1:5" hidden="1" x14ac:dyDescent="0.2">
      <c r="A198" s="23" t="s">
        <v>86</v>
      </c>
      <c r="B198" s="23"/>
      <c r="C198" s="23"/>
      <c r="D198" s="8">
        <v>0</v>
      </c>
      <c r="E198" s="8">
        <v>0</v>
      </c>
    </row>
    <row r="199" spans="1:5" hidden="1" x14ac:dyDescent="0.2">
      <c r="A199" s="23" t="s">
        <v>86</v>
      </c>
      <c r="B199" s="23"/>
      <c r="C199" s="23"/>
      <c r="D199" s="8">
        <v>0</v>
      </c>
      <c r="E199" s="8">
        <v>0</v>
      </c>
    </row>
    <row r="200" spans="1:5" hidden="1" x14ac:dyDescent="0.2">
      <c r="A200" s="23" t="s">
        <v>86</v>
      </c>
      <c r="B200" s="23"/>
      <c r="C200" s="23"/>
      <c r="D200" s="8">
        <v>0</v>
      </c>
      <c r="E200" s="8">
        <v>0</v>
      </c>
    </row>
    <row r="201" spans="1:5" hidden="1" x14ac:dyDescent="0.2">
      <c r="A201" s="23" t="s">
        <v>86</v>
      </c>
      <c r="B201" s="23"/>
      <c r="C201" s="23"/>
      <c r="D201" s="8">
        <v>0</v>
      </c>
      <c r="E201" s="8">
        <v>0</v>
      </c>
    </row>
    <row r="202" spans="1:5" hidden="1" x14ac:dyDescent="0.2">
      <c r="A202" s="23" t="s">
        <v>86</v>
      </c>
      <c r="B202" s="23"/>
      <c r="C202" s="23"/>
      <c r="D202" s="8">
        <v>0</v>
      </c>
      <c r="E202" s="8">
        <v>0</v>
      </c>
    </row>
    <row r="203" spans="1:5" hidden="1" x14ac:dyDescent="0.2">
      <c r="A203" s="23" t="s">
        <v>86</v>
      </c>
      <c r="B203" s="23"/>
      <c r="C203" s="23"/>
      <c r="D203" s="8">
        <v>0</v>
      </c>
      <c r="E203" s="8">
        <v>0</v>
      </c>
    </row>
    <row r="204" spans="1:5" hidden="1" x14ac:dyDescent="0.2">
      <c r="A204" s="23" t="s">
        <v>86</v>
      </c>
      <c r="B204" s="23"/>
      <c r="C204" s="23"/>
      <c r="D204" s="8">
        <v>0</v>
      </c>
      <c r="E204" s="8">
        <v>0</v>
      </c>
    </row>
    <row r="205" spans="1:5" hidden="1" x14ac:dyDescent="0.2">
      <c r="A205" s="23" t="s">
        <v>86</v>
      </c>
      <c r="B205" s="23"/>
      <c r="C205" s="23"/>
      <c r="D205" s="8">
        <v>0</v>
      </c>
      <c r="E205" s="8">
        <v>0</v>
      </c>
    </row>
    <row r="206" spans="1:5" hidden="1" x14ac:dyDescent="0.2">
      <c r="A206" s="23" t="s">
        <v>86</v>
      </c>
      <c r="B206" s="23"/>
      <c r="C206" s="23"/>
      <c r="D206" s="8">
        <v>0</v>
      </c>
      <c r="E206" s="8">
        <v>0</v>
      </c>
    </row>
    <row r="207" spans="1:5" hidden="1" x14ac:dyDescent="0.2">
      <c r="A207" s="23" t="s">
        <v>86</v>
      </c>
      <c r="B207" s="23"/>
      <c r="C207" s="23"/>
      <c r="D207" s="8">
        <v>0</v>
      </c>
      <c r="E207" s="8">
        <v>0</v>
      </c>
    </row>
    <row r="208" spans="1:5" hidden="1" x14ac:dyDescent="0.2">
      <c r="A208" s="23" t="s">
        <v>86</v>
      </c>
      <c r="B208" s="23"/>
      <c r="C208" s="23"/>
      <c r="D208" s="8">
        <v>0</v>
      </c>
      <c r="E208" s="8">
        <v>0</v>
      </c>
    </row>
    <row r="209" spans="1:5" hidden="1" x14ac:dyDescent="0.2">
      <c r="A209" s="23" t="s">
        <v>86</v>
      </c>
      <c r="B209" s="23"/>
      <c r="C209" s="23"/>
      <c r="D209" s="8">
        <v>0</v>
      </c>
      <c r="E209" s="8">
        <v>0</v>
      </c>
    </row>
    <row r="210" spans="1:5" hidden="1" x14ac:dyDescent="0.2">
      <c r="A210" s="23" t="s">
        <v>86</v>
      </c>
      <c r="B210" s="23"/>
      <c r="C210" s="23"/>
      <c r="D210" s="8">
        <v>0</v>
      </c>
      <c r="E210" s="8">
        <v>0</v>
      </c>
    </row>
    <row r="211" spans="1:5" hidden="1" x14ac:dyDescent="0.2">
      <c r="A211" s="23" t="s">
        <v>86</v>
      </c>
      <c r="B211" s="23"/>
      <c r="C211" s="23"/>
      <c r="D211" s="8">
        <v>0</v>
      </c>
      <c r="E211" s="8">
        <v>0</v>
      </c>
    </row>
    <row r="212" spans="1:5" hidden="1" x14ac:dyDescent="0.2">
      <c r="A212" s="23" t="s">
        <v>86</v>
      </c>
      <c r="B212" s="23"/>
      <c r="C212" s="23"/>
      <c r="D212" s="8">
        <v>0</v>
      </c>
      <c r="E212" s="8">
        <v>0</v>
      </c>
    </row>
    <row r="213" spans="1:5" hidden="1" x14ac:dyDescent="0.2">
      <c r="A213" s="23" t="s">
        <v>86</v>
      </c>
      <c r="B213" s="23"/>
      <c r="C213" s="23"/>
      <c r="D213" s="8">
        <v>0</v>
      </c>
      <c r="E213" s="8">
        <v>0</v>
      </c>
    </row>
    <row r="214" spans="1:5" hidden="1" x14ac:dyDescent="0.2">
      <c r="A214" s="23" t="s">
        <v>86</v>
      </c>
      <c r="B214" s="23"/>
      <c r="C214" s="23"/>
      <c r="D214" s="8">
        <v>0</v>
      </c>
      <c r="E214" s="8">
        <v>0</v>
      </c>
    </row>
    <row r="215" spans="1:5" hidden="1" x14ac:dyDescent="0.2">
      <c r="A215" s="23" t="s">
        <v>86</v>
      </c>
      <c r="B215" s="23"/>
      <c r="C215" s="23"/>
      <c r="D215" s="8">
        <v>0</v>
      </c>
      <c r="E215" s="8">
        <v>0</v>
      </c>
    </row>
    <row r="216" spans="1:5" hidden="1" x14ac:dyDescent="0.2">
      <c r="A216" s="23" t="s">
        <v>86</v>
      </c>
      <c r="B216" s="23"/>
      <c r="C216" s="23"/>
      <c r="D216" s="8">
        <v>0</v>
      </c>
      <c r="E216" s="8">
        <v>0</v>
      </c>
    </row>
    <row r="217" spans="1:5" hidden="1" x14ac:dyDescent="0.2">
      <c r="A217" s="23" t="s">
        <v>86</v>
      </c>
      <c r="B217" s="23"/>
      <c r="C217" s="23"/>
      <c r="D217" s="8">
        <v>0</v>
      </c>
      <c r="E217" s="8">
        <v>0</v>
      </c>
    </row>
    <row r="218" spans="1:5" hidden="1" x14ac:dyDescent="0.2">
      <c r="A218" s="23" t="s">
        <v>86</v>
      </c>
      <c r="B218" s="23"/>
      <c r="C218" s="23"/>
      <c r="D218" s="8">
        <v>0</v>
      </c>
      <c r="E218" s="8">
        <v>0</v>
      </c>
    </row>
    <row r="219" spans="1:5" hidden="1" x14ac:dyDescent="0.2">
      <c r="A219" s="23" t="s">
        <v>86</v>
      </c>
      <c r="B219" s="23"/>
      <c r="C219" s="23"/>
      <c r="D219" s="8">
        <v>0</v>
      </c>
      <c r="E219" s="8">
        <v>0</v>
      </c>
    </row>
    <row r="220" spans="1:5" hidden="1" x14ac:dyDescent="0.2">
      <c r="A220" s="23" t="s">
        <v>86</v>
      </c>
      <c r="B220" s="23"/>
      <c r="C220" s="23"/>
      <c r="D220" s="8">
        <v>0</v>
      </c>
      <c r="E220" s="8">
        <v>0</v>
      </c>
    </row>
    <row r="221" spans="1:5" hidden="1" x14ac:dyDescent="0.2">
      <c r="A221" s="23" t="s">
        <v>86</v>
      </c>
      <c r="B221" s="23"/>
      <c r="C221" s="23"/>
      <c r="D221" s="8">
        <v>0</v>
      </c>
      <c r="E221" s="8">
        <v>0</v>
      </c>
    </row>
    <row r="222" spans="1:5" hidden="1" x14ac:dyDescent="0.2">
      <c r="A222" s="23" t="s">
        <v>86</v>
      </c>
      <c r="B222" s="23"/>
      <c r="C222" s="23"/>
      <c r="D222" s="8">
        <v>0</v>
      </c>
      <c r="E222" s="8">
        <v>0</v>
      </c>
    </row>
    <row r="223" spans="1:5" hidden="1" x14ac:dyDescent="0.2">
      <c r="A223" s="23" t="s">
        <v>86</v>
      </c>
      <c r="B223" s="23"/>
      <c r="C223" s="23"/>
      <c r="D223" s="8">
        <v>0</v>
      </c>
      <c r="E223" s="8">
        <v>0</v>
      </c>
    </row>
    <row r="224" spans="1:5" hidden="1" x14ac:dyDescent="0.2">
      <c r="A224" s="23" t="s">
        <v>86</v>
      </c>
      <c r="B224" s="23"/>
      <c r="C224" s="23"/>
      <c r="D224" s="8">
        <v>0</v>
      </c>
      <c r="E224" s="8">
        <v>0</v>
      </c>
    </row>
    <row r="225" spans="1:5" hidden="1" x14ac:dyDescent="0.2">
      <c r="A225" s="23" t="s">
        <v>86</v>
      </c>
      <c r="B225" s="23"/>
      <c r="C225" s="23"/>
      <c r="D225" s="8">
        <v>0</v>
      </c>
      <c r="E225" s="8">
        <v>0</v>
      </c>
    </row>
    <row r="226" spans="1:5" hidden="1" x14ac:dyDescent="0.2">
      <c r="A226" s="23" t="s">
        <v>86</v>
      </c>
      <c r="B226" s="23"/>
      <c r="C226" s="23"/>
      <c r="D226" s="8">
        <v>0</v>
      </c>
      <c r="E226" s="8">
        <v>0</v>
      </c>
    </row>
    <row r="227" spans="1:5" hidden="1" x14ac:dyDescent="0.2">
      <c r="A227" s="23" t="s">
        <v>86</v>
      </c>
      <c r="B227" s="23"/>
      <c r="C227" s="23"/>
      <c r="D227" s="8">
        <v>0</v>
      </c>
      <c r="E227" s="8">
        <v>0</v>
      </c>
    </row>
    <row r="228" spans="1:5" hidden="1" x14ac:dyDescent="0.2">
      <c r="A228" s="23" t="s">
        <v>86</v>
      </c>
      <c r="B228" s="23"/>
      <c r="C228" s="23"/>
      <c r="D228" s="8">
        <v>0</v>
      </c>
      <c r="E228" s="8">
        <v>0</v>
      </c>
    </row>
    <row r="229" spans="1:5" hidden="1" x14ac:dyDescent="0.2">
      <c r="A229" s="23" t="s">
        <v>86</v>
      </c>
      <c r="B229" s="23"/>
      <c r="C229" s="23"/>
      <c r="D229" s="8">
        <v>0</v>
      </c>
      <c r="E229" s="8">
        <v>0</v>
      </c>
    </row>
    <row r="230" spans="1:5" hidden="1" x14ac:dyDescent="0.2">
      <c r="A230" s="23" t="s">
        <v>86</v>
      </c>
      <c r="B230" s="23"/>
      <c r="C230" s="23"/>
      <c r="D230" s="8">
        <v>0</v>
      </c>
      <c r="E230" s="8">
        <v>0</v>
      </c>
    </row>
    <row r="231" spans="1:5" hidden="1" x14ac:dyDescent="0.2">
      <c r="A231" s="23" t="s">
        <v>86</v>
      </c>
      <c r="B231" s="23"/>
      <c r="C231" s="23"/>
      <c r="D231" s="8">
        <v>0</v>
      </c>
      <c r="E231" s="8">
        <v>0</v>
      </c>
    </row>
    <row r="232" spans="1:5" hidden="1" x14ac:dyDescent="0.2">
      <c r="A232" s="23" t="s">
        <v>86</v>
      </c>
      <c r="B232" s="23"/>
      <c r="C232" s="23"/>
      <c r="D232" s="8">
        <v>0</v>
      </c>
      <c r="E232" s="8">
        <v>0</v>
      </c>
    </row>
    <row r="233" spans="1:5" hidden="1" x14ac:dyDescent="0.2">
      <c r="A233" s="23" t="s">
        <v>86</v>
      </c>
      <c r="B233" s="23"/>
      <c r="C233" s="23"/>
      <c r="D233" s="8">
        <v>0</v>
      </c>
      <c r="E233" s="8">
        <v>0</v>
      </c>
    </row>
    <row r="234" spans="1:5" hidden="1" x14ac:dyDescent="0.2">
      <c r="A234" s="23" t="s">
        <v>86</v>
      </c>
      <c r="B234" s="23"/>
      <c r="C234" s="23"/>
      <c r="D234" s="8">
        <v>0</v>
      </c>
      <c r="E234" s="8">
        <v>0</v>
      </c>
    </row>
    <row r="235" spans="1:5" hidden="1" x14ac:dyDescent="0.2">
      <c r="A235" s="23" t="s">
        <v>86</v>
      </c>
      <c r="B235" s="23"/>
      <c r="C235" s="23"/>
      <c r="D235" s="8">
        <v>0</v>
      </c>
      <c r="E235" s="8">
        <v>0</v>
      </c>
    </row>
    <row r="236" spans="1:5" hidden="1" x14ac:dyDescent="0.2">
      <c r="A236" s="23" t="s">
        <v>86</v>
      </c>
      <c r="B236" s="23"/>
      <c r="C236" s="23"/>
      <c r="D236" s="8">
        <v>0</v>
      </c>
      <c r="E236" s="8">
        <v>0</v>
      </c>
    </row>
    <row r="237" spans="1:5" hidden="1" x14ac:dyDescent="0.2">
      <c r="A237" s="23" t="s">
        <v>86</v>
      </c>
      <c r="B237" s="23"/>
      <c r="C237" s="23"/>
      <c r="D237" s="8">
        <v>0</v>
      </c>
      <c r="E237" s="8">
        <v>0</v>
      </c>
    </row>
    <row r="238" spans="1:5" hidden="1" x14ac:dyDescent="0.2">
      <c r="A238" s="23" t="s">
        <v>86</v>
      </c>
      <c r="B238" s="23"/>
      <c r="C238" s="23"/>
      <c r="D238" s="8">
        <v>0</v>
      </c>
      <c r="E238" s="8">
        <v>0</v>
      </c>
    </row>
    <row r="239" spans="1:5" hidden="1" x14ac:dyDescent="0.2">
      <c r="A239" s="23" t="s">
        <v>86</v>
      </c>
      <c r="B239" s="23"/>
      <c r="C239" s="23"/>
      <c r="D239" s="8">
        <v>0</v>
      </c>
      <c r="E239" s="8">
        <v>0</v>
      </c>
    </row>
    <row r="240" spans="1:5" hidden="1" x14ac:dyDescent="0.2">
      <c r="A240" s="23" t="s">
        <v>86</v>
      </c>
      <c r="B240" s="23"/>
      <c r="C240" s="23"/>
      <c r="D240" s="8">
        <v>0</v>
      </c>
      <c r="E240" s="8">
        <v>0</v>
      </c>
    </row>
    <row r="241" spans="1:5" hidden="1" x14ac:dyDescent="0.2">
      <c r="A241" s="23" t="s">
        <v>86</v>
      </c>
      <c r="B241" s="23"/>
      <c r="C241" s="23"/>
      <c r="D241" s="8">
        <v>0</v>
      </c>
      <c r="E241" s="8">
        <v>0</v>
      </c>
    </row>
    <row r="242" spans="1:5" hidden="1" x14ac:dyDescent="0.2">
      <c r="A242" s="23" t="s">
        <v>86</v>
      </c>
      <c r="B242" s="23"/>
      <c r="C242" s="23"/>
      <c r="D242" s="8">
        <v>0</v>
      </c>
      <c r="E242" s="8">
        <v>0</v>
      </c>
    </row>
    <row r="243" spans="1:5" hidden="1" x14ac:dyDescent="0.2">
      <c r="A243" s="23" t="s">
        <v>86</v>
      </c>
      <c r="B243" s="23"/>
      <c r="C243" s="23"/>
      <c r="D243" s="8">
        <v>0</v>
      </c>
      <c r="E243" s="8">
        <v>0</v>
      </c>
    </row>
    <row r="244" spans="1:5" hidden="1" x14ac:dyDescent="0.2">
      <c r="A244" s="23" t="s">
        <v>86</v>
      </c>
      <c r="B244" s="23"/>
      <c r="C244" s="23"/>
      <c r="D244" s="8">
        <v>0</v>
      </c>
      <c r="E244" s="8">
        <v>0</v>
      </c>
    </row>
    <row r="245" spans="1:5" hidden="1" x14ac:dyDescent="0.2">
      <c r="A245" s="23" t="s">
        <v>86</v>
      </c>
      <c r="B245" s="23"/>
      <c r="C245" s="23"/>
      <c r="D245" s="8">
        <v>0</v>
      </c>
      <c r="E245" s="8">
        <v>0</v>
      </c>
    </row>
    <row r="246" spans="1:5" hidden="1" x14ac:dyDescent="0.2">
      <c r="A246" s="23" t="s">
        <v>86</v>
      </c>
      <c r="B246" s="23"/>
      <c r="C246" s="23"/>
      <c r="D246" s="8">
        <v>0</v>
      </c>
      <c r="E246" s="8">
        <v>0</v>
      </c>
    </row>
    <row r="247" spans="1:5" hidden="1" x14ac:dyDescent="0.2">
      <c r="A247" s="23" t="s">
        <v>86</v>
      </c>
      <c r="B247" s="23"/>
      <c r="C247" s="23"/>
      <c r="D247" s="8">
        <v>0</v>
      </c>
      <c r="E247" s="8">
        <v>0</v>
      </c>
    </row>
    <row r="248" spans="1:5" hidden="1" x14ac:dyDescent="0.2">
      <c r="A248" s="23" t="s">
        <v>86</v>
      </c>
      <c r="B248" s="23"/>
      <c r="C248" s="23"/>
      <c r="D248" s="8">
        <v>0</v>
      </c>
      <c r="E248" s="8">
        <v>0</v>
      </c>
    </row>
    <row r="249" spans="1:5" hidden="1" x14ac:dyDescent="0.2">
      <c r="A249" s="23" t="s">
        <v>86</v>
      </c>
      <c r="B249" s="23"/>
      <c r="C249" s="23"/>
      <c r="D249" s="8">
        <v>0</v>
      </c>
      <c r="E249" s="8">
        <v>0</v>
      </c>
    </row>
    <row r="250" spans="1:5" x14ac:dyDescent="0.2">
      <c r="D250" s="92"/>
    </row>
    <row r="251" spans="1:5" x14ac:dyDescent="0.2">
      <c r="D251" s="92"/>
      <c r="E251" s="71"/>
    </row>
  </sheetData>
  <sheetProtection selectLockedCells="1" selectUnlockedCells="1"/>
  <mergeCells count="7">
    <mergeCell ref="A1:F1"/>
    <mergeCell ref="A11:A12"/>
    <mergeCell ref="D11:E11"/>
    <mergeCell ref="B11:B12"/>
    <mergeCell ref="C11:C12"/>
    <mergeCell ref="F11:G11"/>
    <mergeCell ref="A9:G9"/>
  </mergeCells>
  <pageMargins left="0.59055118110236227" right="0.39370078740157483" top="0.78740157480314965" bottom="0.59055118110236227" header="0" footer="0"/>
  <pageSetup paperSize="9" scale="83" firstPageNumber="0" fitToHeight="5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2" r:id="rId4" name="ToggleButton1">
          <controlPr defaultSize="0" print="0" autoLine="0" r:id="rId5">
            <anchor moveWithCells="1">
              <from>
                <xdr:col>46</xdr:col>
                <xdr:colOff>476250</xdr:colOff>
                <xdr:row>2</xdr:row>
                <xdr:rowOff>0</xdr:rowOff>
              </from>
              <to>
                <xdr:col>52</xdr:col>
                <xdr:colOff>66675</xdr:colOff>
                <xdr:row>3</xdr:row>
                <xdr:rowOff>171450</xdr:rowOff>
              </to>
            </anchor>
          </controlPr>
        </control>
      </mc:Choice>
      <mc:Fallback>
        <control shapeId="5122" r:id="rId4" name="Toggle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2_Ведом</vt:lpstr>
      <vt:lpstr>3_ФКР</vt:lpstr>
      <vt:lpstr>СП</vt:lpstr>
      <vt:lpstr>'2_Ведом'!Область_печати</vt:lpstr>
      <vt:lpstr>'3_ФКР'!Область_печати</vt:lpstr>
      <vt:lpstr>СП!Область_печати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Polarshinov</dc:creator>
  <cp:lastModifiedBy>Делопроизводитель</cp:lastModifiedBy>
  <cp:lastPrinted>2024-10-18T07:16:25Z</cp:lastPrinted>
  <dcterms:created xsi:type="dcterms:W3CDTF">2016-12-23T12:59:32Z</dcterms:created>
  <dcterms:modified xsi:type="dcterms:W3CDTF">2024-10-18T07:16:27Z</dcterms:modified>
</cp:coreProperties>
</file>